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120" activeTab="0"/>
  </bookViews>
  <sheets>
    <sheet name="Tab.č.1" sheetId="1" r:id="rId1"/>
    <sheet name="Tab.č.2" sheetId="2" r:id="rId2"/>
    <sheet name="Tab.č.3" sheetId="3" r:id="rId3"/>
    <sheet name="Tab.č.4" sheetId="4" r:id="rId4"/>
  </sheets>
  <definedNames/>
  <calcPr fullCalcOnLoad="1"/>
</workbook>
</file>

<file path=xl/sharedStrings.xml><?xml version="1.0" encoding="utf-8"?>
<sst xmlns="http://schemas.openxmlformats.org/spreadsheetml/2006/main" count="1135" uniqueCount="321">
  <si>
    <t>Tabulka č. 1</t>
  </si>
  <si>
    <t>Strana č. 1</t>
  </si>
  <si>
    <t>parc.č.</t>
  </si>
  <si>
    <t>kultura</t>
  </si>
  <si>
    <t>výměra</t>
  </si>
  <si>
    <t>BPEJ</t>
  </si>
  <si>
    <t>vlastník</t>
  </si>
  <si>
    <t>pozn.</t>
  </si>
  <si>
    <t>třída</t>
  </si>
  <si>
    <t>pozemku</t>
  </si>
  <si>
    <t>ochrany</t>
  </si>
  <si>
    <t>SEZNAM DOTČENÝCH POZEMKŮ</t>
  </si>
  <si>
    <t>ROZVOJOVÉ PLOCHY</t>
  </si>
  <si>
    <t>v ZÚ</t>
  </si>
  <si>
    <r>
      <t>m</t>
    </r>
    <r>
      <rPr>
        <b/>
        <vertAlign val="superscript"/>
        <sz val="10"/>
        <rFont val="Arial CE"/>
        <family val="0"/>
      </rPr>
      <t>2</t>
    </r>
  </si>
  <si>
    <t>Etapa výst:</t>
  </si>
  <si>
    <t>Funkční využití: Plochy bydlení</t>
  </si>
  <si>
    <t>TTP</t>
  </si>
  <si>
    <t>mimo ZÚ</t>
  </si>
  <si>
    <t>Strana č. 2</t>
  </si>
  <si>
    <t>Strana č. 3</t>
  </si>
  <si>
    <t>IV.</t>
  </si>
  <si>
    <t>V.</t>
  </si>
  <si>
    <t>III.</t>
  </si>
  <si>
    <t>ostatní pl.</t>
  </si>
  <si>
    <t>Zastavitelné plochy</t>
  </si>
  <si>
    <t>II.</t>
  </si>
  <si>
    <t>Strana č. 4</t>
  </si>
  <si>
    <t>Strana č. 5</t>
  </si>
  <si>
    <t>Strana č. 6</t>
  </si>
  <si>
    <t>Funkční využití: Plochy občanského vybavení</t>
  </si>
  <si>
    <t>Strana č. 7</t>
  </si>
  <si>
    <t>PUPFL</t>
  </si>
  <si>
    <t>Strana č. 8</t>
  </si>
  <si>
    <t>Funkční využití: Plochy smíšené obytné</t>
  </si>
  <si>
    <t>Funkční využití: Plochy dopravní infrastruktury</t>
  </si>
  <si>
    <t>Funkční využití: Plochy výroby a skladování</t>
  </si>
  <si>
    <t>voda</t>
  </si>
  <si>
    <t>Katastr.úz.: Potůčky</t>
  </si>
  <si>
    <t>413/1</t>
  </si>
  <si>
    <t>Celkem P/Z-B1</t>
  </si>
  <si>
    <t>73/3</t>
  </si>
  <si>
    <t>73/1</t>
  </si>
  <si>
    <t>80/3</t>
  </si>
  <si>
    <t>89/2</t>
  </si>
  <si>
    <t>113/1</t>
  </si>
  <si>
    <t>80/1</t>
  </si>
  <si>
    <t>1141/1</t>
  </si>
  <si>
    <t>1142/3</t>
  </si>
  <si>
    <t>Celkem P/Z-B2</t>
  </si>
  <si>
    <t>40/1</t>
  </si>
  <si>
    <t>Celkem P/Z-B3</t>
  </si>
  <si>
    <t>1030/2</t>
  </si>
  <si>
    <t>1042/4</t>
  </si>
  <si>
    <t>1042/5</t>
  </si>
  <si>
    <t>Celkem P/Z-B4</t>
  </si>
  <si>
    <t>395/31</t>
  </si>
  <si>
    <t>395/33</t>
  </si>
  <si>
    <t>Celkem P/Z-B5</t>
  </si>
  <si>
    <t>1086/3</t>
  </si>
  <si>
    <t>1086/8</t>
  </si>
  <si>
    <t>1086/10</t>
  </si>
  <si>
    <t>1086/11</t>
  </si>
  <si>
    <t>1086/1</t>
  </si>
  <si>
    <t>Celkem P/Z-B6</t>
  </si>
  <si>
    <t>418/2</t>
  </si>
  <si>
    <t>Celkem P/Z-O2</t>
  </si>
  <si>
    <t>207/1</t>
  </si>
  <si>
    <t>Celkem P/Z-O3</t>
  </si>
  <si>
    <t>Celkem P/Z-O4</t>
  </si>
  <si>
    <t>430/1</t>
  </si>
  <si>
    <t>284/1</t>
  </si>
  <si>
    <t>Celkem P/Z-D1</t>
  </si>
  <si>
    <t>962/1</t>
  </si>
  <si>
    <t>Celkem P/Z-D2</t>
  </si>
  <si>
    <t>Rozvojová plocha č. P/Z-V1</t>
  </si>
  <si>
    <t>Celkem P/Z-V1</t>
  </si>
  <si>
    <t>Rozvojová plocha č. P/Z-VO1</t>
  </si>
  <si>
    <t>Celkem P/Z-VO1</t>
  </si>
  <si>
    <t>80/2</t>
  </si>
  <si>
    <t>58/1</t>
  </si>
  <si>
    <t>61/1</t>
  </si>
  <si>
    <t>Funkční využití: Plochy vodní a vodohospodářské</t>
  </si>
  <si>
    <t>Celkem P/P-O1</t>
  </si>
  <si>
    <t>962/2</t>
  </si>
  <si>
    <t>962/6</t>
  </si>
  <si>
    <t>469/2</t>
  </si>
  <si>
    <t>Celkem P/P-D1</t>
  </si>
  <si>
    <t>1142/1</t>
  </si>
  <si>
    <t>311/3</t>
  </si>
  <si>
    <t>50/2</t>
  </si>
  <si>
    <t>50/1</t>
  </si>
  <si>
    <t>55/1</t>
  </si>
  <si>
    <t>1136/1</t>
  </si>
  <si>
    <t>Celkem P/P-D2</t>
  </si>
  <si>
    <t>Rozvojová plocha č. P/P-VO1</t>
  </si>
  <si>
    <t>566/4</t>
  </si>
  <si>
    <t>566/7</t>
  </si>
  <si>
    <t>9.36.54</t>
  </si>
  <si>
    <t>9.40.68</t>
  </si>
  <si>
    <t>9.36.44</t>
  </si>
  <si>
    <t>9.36.41</t>
  </si>
  <si>
    <t>9.36.24</t>
  </si>
  <si>
    <t>9.50.11</t>
  </si>
  <si>
    <t>Celkem P-S1</t>
  </si>
  <si>
    <t>Rozvojová plocha č.P-S1</t>
  </si>
  <si>
    <t>Rozvojová plocha č.P-S2</t>
  </si>
  <si>
    <t>Celkem P-S2</t>
  </si>
  <si>
    <t>1085/1</t>
  </si>
  <si>
    <t>Obec</t>
  </si>
  <si>
    <t>ČR</t>
  </si>
  <si>
    <t>Lesy ČR</t>
  </si>
  <si>
    <t>1133/1</t>
  </si>
  <si>
    <t>Tab.č.2.1</t>
  </si>
  <si>
    <t>Str.č.1</t>
  </si>
  <si>
    <t>Kultura zemědělské půdy</t>
  </si>
  <si>
    <t xml:space="preserve">Výměra k </t>
  </si>
  <si>
    <t>Z toho třída ochrany č. podle BPEJ (m2)</t>
  </si>
  <si>
    <t>odnětí celkem (m2)</t>
  </si>
  <si>
    <t>I.</t>
  </si>
  <si>
    <t>orná půda</t>
  </si>
  <si>
    <t>travlý travní porost (TTP)</t>
  </si>
  <si>
    <t>ovocné sady</t>
  </si>
  <si>
    <t>zahrady</t>
  </si>
  <si>
    <t>ostatní pozemky ZPF dle §1 odst.3 zákona o ochraně ZPF</t>
  </si>
  <si>
    <t>chmelnice</t>
  </si>
  <si>
    <t>vinice</t>
  </si>
  <si>
    <t>celkem</t>
  </si>
  <si>
    <t>Přehled navrhovaného odnětí půdy ze ZPF podle funkčního využití lokalit</t>
  </si>
  <si>
    <t>Tab.č.2.2</t>
  </si>
  <si>
    <t>Funkční využití</t>
  </si>
  <si>
    <t xml:space="preserve">Výměra navrhov. </t>
  </si>
  <si>
    <t>pro bydlení</t>
  </si>
  <si>
    <t>pro občanské vybavení</t>
  </si>
  <si>
    <t>pro smíšené území</t>
  </si>
  <si>
    <t>pro dopravu</t>
  </si>
  <si>
    <t>pro výrobu</t>
  </si>
  <si>
    <t>pro veřejné prostranství</t>
  </si>
  <si>
    <t>pro technickou infrastrukturu</t>
  </si>
  <si>
    <t>pro rekreaci</t>
  </si>
  <si>
    <t>pro vodní a vodohospodářské plochy</t>
  </si>
  <si>
    <t>Bilance předpokládaného odnětí ZPF pro realizaci urbanistického řešení podle jednotlivých lokalit</t>
  </si>
  <si>
    <t>Tab.č.3</t>
  </si>
  <si>
    <t>Lokalita</t>
  </si>
  <si>
    <t xml:space="preserve">Funkční </t>
  </si>
  <si>
    <t xml:space="preserve">Výměra </t>
  </si>
  <si>
    <t>Z toho půda náležející do ZPF (m2)</t>
  </si>
  <si>
    <t>Kultura ZPF</t>
  </si>
  <si>
    <t>BPEJ/Třída</t>
  </si>
  <si>
    <t>Výměra zem.</t>
  </si>
  <si>
    <t>Nezem.</t>
  </si>
  <si>
    <t xml:space="preserve">Katastrální </t>
  </si>
  <si>
    <t>Poznámka</t>
  </si>
  <si>
    <t>číslo</t>
  </si>
  <si>
    <t>využití</t>
  </si>
  <si>
    <t>celkem(m2)</t>
  </si>
  <si>
    <t>Celkem</t>
  </si>
  <si>
    <t>podle KN</t>
  </si>
  <si>
    <t>půdy podle BPEJ</t>
  </si>
  <si>
    <t>půda</t>
  </si>
  <si>
    <t>území</t>
  </si>
  <si>
    <t>Plochy bydlení</t>
  </si>
  <si>
    <t>Potůčky</t>
  </si>
  <si>
    <t>9.36.54 - V.</t>
  </si>
  <si>
    <t>Plochy občanského vybavení</t>
  </si>
  <si>
    <t>9.36.24 - III.</t>
  </si>
  <si>
    <t>Plochy smíšené obytné</t>
  </si>
  <si>
    <t>Plochy dopravní infrastruktury</t>
  </si>
  <si>
    <t>Plochy výroby a skladování</t>
  </si>
  <si>
    <t>Str.č.2</t>
  </si>
  <si>
    <t>9.40.68 - V.</t>
  </si>
  <si>
    <t>Plochy vodní a vodohospodářské</t>
  </si>
  <si>
    <t>Tabulka č. 4</t>
  </si>
  <si>
    <t>Funkční využití: Plochy rekreace</t>
  </si>
  <si>
    <t>Rozvojová plocha č. P-S1, P-S2</t>
  </si>
  <si>
    <t>395/75</t>
  </si>
  <si>
    <t>Rozvojová plocha č. P/P-S1</t>
  </si>
  <si>
    <t>Celkem P/P-S1</t>
  </si>
  <si>
    <t>Funkční využití: Plochy technické infrastruktury</t>
  </si>
  <si>
    <t>1107/1</t>
  </si>
  <si>
    <t>Celkem P/Z-T1</t>
  </si>
  <si>
    <t>Rozvojová plocha č. P/Z-T1</t>
  </si>
  <si>
    <t>Rozvojová plocha č. P/Z-O4</t>
  </si>
  <si>
    <t>463/1</t>
  </si>
  <si>
    <t>368/2</t>
  </si>
  <si>
    <t>1374/11</t>
  </si>
  <si>
    <t>368/1</t>
  </si>
  <si>
    <t>395/40</t>
  </si>
  <si>
    <t>Celkem P/Z-S2</t>
  </si>
  <si>
    <t>Celkem P/Z-S3</t>
  </si>
  <si>
    <t>1208/2</t>
  </si>
  <si>
    <t>1381/1</t>
  </si>
  <si>
    <t>1183/2</t>
  </si>
  <si>
    <t>1207/2</t>
  </si>
  <si>
    <t>1183/1</t>
  </si>
  <si>
    <t>1225/2</t>
  </si>
  <si>
    <t>Celkem P/P-D3</t>
  </si>
  <si>
    <t>414/1</t>
  </si>
  <si>
    <t>1193/1</t>
  </si>
  <si>
    <t>413/2</t>
  </si>
  <si>
    <t>415/5</t>
  </si>
  <si>
    <t>414/6</t>
  </si>
  <si>
    <t>ZPF (ha)</t>
  </si>
  <si>
    <t>dříve schválená</t>
  </si>
  <si>
    <t>Plochy technické infrastruktury</t>
  </si>
  <si>
    <t>Plochy smíšené nezastavěného území</t>
  </si>
  <si>
    <t xml:space="preserve">Funkční využití:Sportovně rekreační aktivity </t>
  </si>
  <si>
    <t>v krajině</t>
  </si>
  <si>
    <t>Rozvojová plocha č. P/Z-R1</t>
  </si>
  <si>
    <t>Plochy rekreace</t>
  </si>
  <si>
    <t>P/Z-R1</t>
  </si>
  <si>
    <t>Rozvojová plocha č. P/P-O1, P/P-O2</t>
  </si>
  <si>
    <t>Rozvojová plocha č. P/Z-B1</t>
  </si>
  <si>
    <t>P/Z-B1</t>
  </si>
  <si>
    <t>Rozvojová plocha č. P/Z-B2</t>
  </si>
  <si>
    <t>P/Z-B2</t>
  </si>
  <si>
    <t>1145/2</t>
  </si>
  <si>
    <t>19/2</t>
  </si>
  <si>
    <t>29/2</t>
  </si>
  <si>
    <t>Rozvojová plocha č. P/Z-B3</t>
  </si>
  <si>
    <t>Rozvojová plocha č. P/Z-B4</t>
  </si>
  <si>
    <t>P/Z-B4</t>
  </si>
  <si>
    <t>1044/4</t>
  </si>
  <si>
    <t>1222/1</t>
  </si>
  <si>
    <t>1222/2</t>
  </si>
  <si>
    <t>Rozvojová plocha č. P/Z-B1, P/Z-B2, P/Z-B3, P/Z-B4</t>
  </si>
  <si>
    <t>Rozvojová plocha č. P/Z-B5</t>
  </si>
  <si>
    <t>P/Z-B5</t>
  </si>
  <si>
    <t>Rozvojová plocha č. P/Z-B6</t>
  </si>
  <si>
    <t>P/Z-B6</t>
  </si>
  <si>
    <t>Rozvojová plocha č. P/Z-B5, P/Z-B6</t>
  </si>
  <si>
    <t>566/8</t>
  </si>
  <si>
    <t>Celkem P/Z-R1</t>
  </si>
  <si>
    <t>Rozvojová plocha č. P/Z-O1</t>
  </si>
  <si>
    <t>Celkem P/Z-O1</t>
  </si>
  <si>
    <t>Rozvojová plocha č. P/Z-O2</t>
  </si>
  <si>
    <t>P/Z-O2</t>
  </si>
  <si>
    <t>Rozvojová plocha č. P/Z-O3</t>
  </si>
  <si>
    <t>P/Z-O3</t>
  </si>
  <si>
    <t>430/23</t>
  </si>
  <si>
    <t>P/Z-O4</t>
  </si>
  <si>
    <t>463/6</t>
  </si>
  <si>
    <t>463/11</t>
  </si>
  <si>
    <t>463/5</t>
  </si>
  <si>
    <t>463/9</t>
  </si>
  <si>
    <t>463/10</t>
  </si>
  <si>
    <t>463/8</t>
  </si>
  <si>
    <t>463/7</t>
  </si>
  <si>
    <t>Rozvojová plocha č. P/Z-O1, P/Z-O2, P/Z-O3, P/Z-O4</t>
  </si>
  <si>
    <t>Rozvojová plocha č. P/Z-S2</t>
  </si>
  <si>
    <t>P/Z-S2</t>
  </si>
  <si>
    <t>406/34</t>
  </si>
  <si>
    <t>406/26</t>
  </si>
  <si>
    <t>Rozvojová plocha č. P/Z-S3</t>
  </si>
  <si>
    <t>Rozvojová plocha č. P/Z-D1</t>
  </si>
  <si>
    <t>Rozvojová plocha č. P/Z-D2</t>
  </si>
  <si>
    <t>P/Z-D2</t>
  </si>
  <si>
    <t>9.67.01</t>
  </si>
  <si>
    <t>P/Z-VO1</t>
  </si>
  <si>
    <t>1375/1</t>
  </si>
  <si>
    <t>9.43.68</t>
  </si>
  <si>
    <t>Plochy přestavby</t>
  </si>
  <si>
    <t>Rozvojová plocha č. P/P-O1</t>
  </si>
  <si>
    <t>Rozvojová plocha č. P/P-O2</t>
  </si>
  <si>
    <t>P/P-O2</t>
  </si>
  <si>
    <t>469/3</t>
  </si>
  <si>
    <t>469/4</t>
  </si>
  <si>
    <t>406/1</t>
  </si>
  <si>
    <t>406/28</t>
  </si>
  <si>
    <t>Rozvojová plocha č. P/P-D1</t>
  </si>
  <si>
    <t>45/1</t>
  </si>
  <si>
    <t>67/2</t>
  </si>
  <si>
    <t>Rozvojová plocha č. P/P-D2</t>
  </si>
  <si>
    <t>Rozvojová plocha č. P/P-D3</t>
  </si>
  <si>
    <t>1370/2</t>
  </si>
  <si>
    <t>Celkem P/P-VO1</t>
  </si>
  <si>
    <t>Poznámka: Plochy č. P/P-O1, P/P-O2, P/P-S1 -  plochy přestavby bez záboru ZPF.</t>
  </si>
  <si>
    <t>Poznámka: Plochy č. P/P-D1, P/P-D2, P/P-D3 -  plochy přestavby bez záboru ZPF.</t>
  </si>
  <si>
    <t>Poznámka: Plocha č. P/P-VO1-  plocha přestavby bez záboru ZPF.</t>
  </si>
  <si>
    <t>FO</t>
  </si>
  <si>
    <t>PO</t>
  </si>
  <si>
    <t>H.Blatná</t>
  </si>
  <si>
    <t>9.36.44 - V.</t>
  </si>
  <si>
    <t>P/Z-B3</t>
  </si>
  <si>
    <t>9.36.41 - IV.</t>
  </si>
  <si>
    <t>Celkem bydlení</t>
  </si>
  <si>
    <t>Celkem rekreace</t>
  </si>
  <si>
    <t>P/Z-O1</t>
  </si>
  <si>
    <t>9.50.11 - III.</t>
  </si>
  <si>
    <t>Celkem obč. vyb.</t>
  </si>
  <si>
    <t>P/Z-S3</t>
  </si>
  <si>
    <t>Celkem smíš.obyt.</t>
  </si>
  <si>
    <t>P/Z-D1</t>
  </si>
  <si>
    <t>9.67.01 - V.</t>
  </si>
  <si>
    <t>Celkem doprava</t>
  </si>
  <si>
    <t>P/Z-T1</t>
  </si>
  <si>
    <t>Celkem tech.infra.</t>
  </si>
  <si>
    <t>P/Z-V1</t>
  </si>
  <si>
    <t>Celkem výroba</t>
  </si>
  <si>
    <t>9.43.68 - V.</t>
  </si>
  <si>
    <t>Celkem voda</t>
  </si>
  <si>
    <t xml:space="preserve">Celkem </t>
  </si>
  <si>
    <t>1,53</t>
  </si>
  <si>
    <t>1,68</t>
  </si>
  <si>
    <t>0,58</t>
  </si>
  <si>
    <t>0,03</t>
  </si>
  <si>
    <t>3,79</t>
  </si>
  <si>
    <t>z toho předchozí zábor ZPF</t>
  </si>
  <si>
    <t>Rozvojová plocha č. P/P-D1, P/P-D2, P/P-D3</t>
  </si>
  <si>
    <t>Rozvojová plocha č. P/Z-S2, P/Z-S3</t>
  </si>
  <si>
    <t>Rozvojová plocha č. P/Z-O5</t>
  </si>
  <si>
    <t>P/Z-O5</t>
  </si>
  <si>
    <t>Celkem P/Z-O5</t>
  </si>
  <si>
    <t>Rozvojová plocha č. P/Z-D3</t>
  </si>
  <si>
    <t>Celkem P/Z-D3</t>
  </si>
  <si>
    <t>Rozvojová plocha č. P/Z-D1, P/Z-D2, P/Z-D3</t>
  </si>
  <si>
    <t>P/Z-D3</t>
  </si>
  <si>
    <t>907/1</t>
  </si>
  <si>
    <t>9.36.31</t>
  </si>
  <si>
    <t>9.36.31 - II.</t>
  </si>
  <si>
    <t>PLOCHY SMÍŠENÉ NEZASTAVĚNÉHO ÚZEMÍ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</si>
</sst>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\3\9\9\2"/>
    <numFmt numFmtId="168" formatCode="0.0\3\4\8"/>
  </numFmts>
  <fonts count="43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vertAlign val="superscript"/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4" fillId="0" borderId="0" xfId="48" applyFont="1">
      <alignment/>
      <protection/>
    </xf>
    <xf numFmtId="0" fontId="4" fillId="0" borderId="10" xfId="48" applyFont="1" applyBorder="1" applyAlignment="1">
      <alignment horizontal="center"/>
      <protection/>
    </xf>
    <xf numFmtId="0" fontId="4" fillId="0" borderId="11" xfId="48" applyFont="1" applyBorder="1" applyAlignment="1">
      <alignment horizontal="center"/>
      <protection/>
    </xf>
    <xf numFmtId="0" fontId="4" fillId="0" borderId="12" xfId="48" applyFont="1" applyBorder="1">
      <alignment/>
      <protection/>
    </xf>
    <xf numFmtId="0" fontId="4" fillId="0" borderId="13" xfId="48" applyFont="1" applyBorder="1">
      <alignment/>
      <protection/>
    </xf>
    <xf numFmtId="0" fontId="4" fillId="0" borderId="14" xfId="48" applyFont="1" applyBorder="1">
      <alignment/>
      <protection/>
    </xf>
    <xf numFmtId="0" fontId="4" fillId="0" borderId="15" xfId="48" applyFont="1" applyBorder="1">
      <alignment/>
      <protection/>
    </xf>
    <xf numFmtId="0" fontId="4" fillId="0" borderId="16" xfId="48" applyFont="1" applyBorder="1">
      <alignment/>
      <protection/>
    </xf>
    <xf numFmtId="0" fontId="4" fillId="0" borderId="17" xfId="48" applyFont="1" applyBorder="1">
      <alignment/>
      <protection/>
    </xf>
    <xf numFmtId="49" fontId="0" fillId="0" borderId="18" xfId="47" applyNumberFormat="1" applyFont="1" applyFill="1" applyBorder="1" applyAlignment="1">
      <alignment horizontal="center"/>
      <protection/>
    </xf>
    <xf numFmtId="49" fontId="0" fillId="0" borderId="19" xfId="47" applyNumberFormat="1" applyFont="1" applyFill="1" applyBorder="1" applyAlignment="1">
      <alignment horizontal="center"/>
      <protection/>
    </xf>
    <xf numFmtId="49" fontId="0" fillId="0" borderId="20" xfId="47" applyNumberFormat="1" applyFont="1" applyFill="1" applyBorder="1" applyAlignment="1">
      <alignment horizontal="center"/>
      <protection/>
    </xf>
    <xf numFmtId="49" fontId="0" fillId="0" borderId="21" xfId="47" applyNumberFormat="1" applyFont="1" applyFill="1" applyBorder="1" applyAlignment="1">
      <alignment horizontal="center"/>
      <protection/>
    </xf>
    <xf numFmtId="3" fontId="0" fillId="0" borderId="22" xfId="47" applyNumberFormat="1" applyFont="1" applyFill="1" applyBorder="1" applyAlignment="1">
      <alignment horizontal="center"/>
      <protection/>
    </xf>
    <xf numFmtId="49" fontId="0" fillId="0" borderId="23" xfId="47" applyNumberFormat="1" applyFont="1" applyFill="1" applyBorder="1" applyAlignment="1">
      <alignment horizontal="center"/>
      <protection/>
    </xf>
    <xf numFmtId="49" fontId="0" fillId="0" borderId="24" xfId="47" applyNumberFormat="1" applyFont="1" applyFill="1" applyBorder="1" applyAlignment="1">
      <alignment horizontal="center"/>
      <protection/>
    </xf>
    <xf numFmtId="49" fontId="0" fillId="0" borderId="25" xfId="47" applyNumberFormat="1" applyFont="1" applyFill="1" applyBorder="1" applyAlignment="1">
      <alignment horizontal="center"/>
      <protection/>
    </xf>
    <xf numFmtId="3" fontId="0" fillId="0" borderId="25" xfId="47" applyNumberFormat="1" applyFont="1" applyFill="1" applyBorder="1" applyAlignment="1">
      <alignment horizontal="center"/>
      <protection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19" xfId="48" applyFont="1" applyFill="1" applyBorder="1" applyAlignment="1">
      <alignment horizontal="center"/>
      <protection/>
    </xf>
    <xf numFmtId="49" fontId="0" fillId="0" borderId="29" xfId="47" applyNumberFormat="1" applyFill="1" applyBorder="1" applyAlignment="1">
      <alignment horizontal="center"/>
      <protection/>
    </xf>
    <xf numFmtId="49" fontId="0" fillId="0" borderId="0" xfId="47" applyNumberFormat="1" applyFill="1" applyBorder="1" applyAlignment="1">
      <alignment horizontal="center"/>
      <protection/>
    </xf>
    <xf numFmtId="3" fontId="0" fillId="0" borderId="0" xfId="47" applyNumberFormat="1" applyFill="1" applyBorder="1" applyAlignment="1">
      <alignment horizontal="center"/>
      <protection/>
    </xf>
    <xf numFmtId="49" fontId="0" fillId="0" borderId="30" xfId="47" applyNumberFormat="1" applyFill="1" applyBorder="1" applyAlignment="1">
      <alignment horizontal="center"/>
      <protection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49" fontId="0" fillId="0" borderId="32" xfId="47" applyNumberFormat="1" applyFont="1" applyFill="1" applyBorder="1" applyAlignment="1">
      <alignment horizontal="center"/>
      <protection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center"/>
    </xf>
    <xf numFmtId="3" fontId="0" fillId="0" borderId="39" xfId="0" applyNumberForma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49" fontId="0" fillId="0" borderId="33" xfId="47" applyNumberFormat="1" applyFont="1" applyFill="1" applyBorder="1" applyAlignment="1">
      <alignment horizontal="center"/>
      <protection/>
    </xf>
    <xf numFmtId="49" fontId="0" fillId="0" borderId="41" xfId="47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7" fillId="0" borderId="39" xfId="0" applyNumberFormat="1" applyFont="1" applyBorder="1" applyAlignment="1">
      <alignment horizontal="center"/>
    </xf>
    <xf numFmtId="3" fontId="7" fillId="0" borderId="4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9" fontId="7" fillId="0" borderId="43" xfId="0" applyNumberFormat="1" applyFont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/>
    </xf>
    <xf numFmtId="49" fontId="7" fillId="0" borderId="15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4" fillId="0" borderId="0" xfId="48" applyFont="1" applyAlignment="1">
      <alignment horizontal="center"/>
      <protection/>
    </xf>
    <xf numFmtId="49" fontId="0" fillId="0" borderId="39" xfId="47" applyNumberFormat="1" applyFont="1" applyFill="1" applyBorder="1" applyAlignment="1">
      <alignment horizontal="center"/>
      <protection/>
    </xf>
    <xf numFmtId="49" fontId="0" fillId="0" borderId="40" xfId="47" applyNumberFormat="1" applyFont="1" applyFill="1" applyBorder="1" applyAlignment="1">
      <alignment horizontal="center"/>
      <protection/>
    </xf>
    <xf numFmtId="49" fontId="0" fillId="0" borderId="44" xfId="47" applyNumberFormat="1" applyFont="1" applyFill="1" applyBorder="1" applyAlignment="1">
      <alignment horizontal="center"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0" fontId="0" fillId="0" borderId="0" xfId="0" applyBorder="1" applyAlignment="1">
      <alignment horizontal="center"/>
    </xf>
    <xf numFmtId="49" fontId="0" fillId="0" borderId="45" xfId="49" applyNumberFormat="1" applyBorder="1" applyAlignment="1">
      <alignment horizontal="center"/>
      <protection/>
    </xf>
    <xf numFmtId="49" fontId="0" fillId="0" borderId="19" xfId="49" applyNumberFormat="1" applyFont="1" applyBorder="1" applyAlignment="1">
      <alignment horizontal="center"/>
      <protection/>
    </xf>
    <xf numFmtId="49" fontId="0" fillId="0" borderId="19" xfId="49" applyNumberFormat="1" applyFont="1" applyFill="1" applyBorder="1" applyAlignment="1">
      <alignment horizontal="center"/>
      <protection/>
    </xf>
    <xf numFmtId="0" fontId="0" fillId="0" borderId="19" xfId="49" applyNumberFormat="1" applyFont="1" applyFill="1" applyBorder="1" applyAlignment="1">
      <alignment horizontal="center"/>
      <protection/>
    </xf>
    <xf numFmtId="49" fontId="0" fillId="0" borderId="46" xfId="49" applyNumberFormat="1" applyFont="1" applyFill="1" applyBorder="1" applyAlignment="1">
      <alignment horizontal="center"/>
      <protection/>
    </xf>
    <xf numFmtId="49" fontId="0" fillId="0" borderId="32" xfId="49" applyNumberFormat="1" applyBorder="1" applyAlignment="1">
      <alignment horizontal="center"/>
      <protection/>
    </xf>
    <xf numFmtId="49" fontId="0" fillId="0" borderId="18" xfId="49" applyNumberFormat="1" applyFont="1" applyFill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49" fontId="0" fillId="0" borderId="32" xfId="49" applyNumberFormat="1" applyFont="1" applyBorder="1" applyAlignment="1">
      <alignment horizontal="center"/>
      <protection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49" fontId="0" fillId="0" borderId="27" xfId="49" applyNumberFormat="1" applyFont="1" applyFill="1" applyBorder="1" applyAlignment="1">
      <alignment horizontal="center"/>
      <protection/>
    </xf>
    <xf numFmtId="0" fontId="0" fillId="0" borderId="48" xfId="49" applyNumberFormat="1" applyFont="1" applyFill="1" applyBorder="1" applyAlignment="1">
      <alignment horizontal="center"/>
      <protection/>
    </xf>
    <xf numFmtId="49" fontId="0" fillId="0" borderId="36" xfId="49" applyNumberFormat="1" applyFont="1" applyBorder="1" applyAlignment="1">
      <alignment horizontal="center"/>
      <protection/>
    </xf>
    <xf numFmtId="49" fontId="7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49" fontId="7" fillId="0" borderId="16" xfId="49" applyNumberFormat="1" applyFont="1" applyFill="1" applyBorder="1" applyAlignment="1">
      <alignment horizontal="center"/>
      <protection/>
    </xf>
    <xf numFmtId="3" fontId="0" fillId="0" borderId="17" xfId="0" applyNumberFormat="1" applyBorder="1" applyAlignment="1">
      <alignment/>
    </xf>
    <xf numFmtId="3" fontId="0" fillId="0" borderId="48" xfId="0" applyNumberFormat="1" applyFont="1" applyBorder="1" applyAlignment="1">
      <alignment horizontal="center"/>
    </xf>
    <xf numFmtId="49" fontId="0" fillId="0" borderId="48" xfId="0" applyNumberFormat="1" applyFont="1" applyBorder="1" applyAlignment="1">
      <alignment horizontal="center"/>
    </xf>
    <xf numFmtId="0" fontId="2" fillId="0" borderId="32" xfId="48" applyFont="1" applyFill="1" applyBorder="1" applyAlignment="1">
      <alignment horizontal="center" vertical="center"/>
      <protection/>
    </xf>
    <xf numFmtId="0" fontId="2" fillId="0" borderId="33" xfId="48" applyFont="1" applyFill="1" applyBorder="1" applyAlignment="1">
      <alignment horizontal="center" vertical="center"/>
      <protection/>
    </xf>
    <xf numFmtId="0" fontId="4" fillId="0" borderId="15" xfId="48" applyFont="1" applyFill="1" applyBorder="1">
      <alignment/>
      <protection/>
    </xf>
    <xf numFmtId="0" fontId="4" fillId="0" borderId="16" xfId="48" applyFont="1" applyFill="1" applyBorder="1">
      <alignment/>
      <protection/>
    </xf>
    <xf numFmtId="0" fontId="4" fillId="0" borderId="17" xfId="48" applyFont="1" applyFill="1" applyBorder="1">
      <alignment/>
      <protection/>
    </xf>
    <xf numFmtId="0" fontId="0" fillId="0" borderId="34" xfId="0" applyBorder="1" applyAlignment="1">
      <alignment/>
    </xf>
    <xf numFmtId="0" fontId="0" fillId="0" borderId="19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49" fontId="0" fillId="0" borderId="21" xfId="47" applyNumberFormat="1" applyFont="1" applyFill="1" applyBorder="1" applyAlignment="1">
      <alignment horizontal="left"/>
      <protection/>
    </xf>
    <xf numFmtId="0" fontId="0" fillId="0" borderId="20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left"/>
    </xf>
    <xf numFmtId="1" fontId="0" fillId="0" borderId="39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49" fontId="0" fillId="0" borderId="49" xfId="47" applyNumberFormat="1" applyFont="1" applyFill="1" applyBorder="1" applyAlignment="1">
      <alignment horizontal="center"/>
      <protection/>
    </xf>
    <xf numFmtId="0" fontId="0" fillId="0" borderId="26" xfId="0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2" fillId="0" borderId="27" xfId="48" applyFont="1" applyFill="1" applyBorder="1" applyAlignment="1">
      <alignment horizontal="center" vertical="center"/>
      <protection/>
    </xf>
    <xf numFmtId="0" fontId="2" fillId="0" borderId="28" xfId="48" applyFont="1" applyFill="1" applyBorder="1" applyAlignment="1">
      <alignment horizontal="center" vertical="center"/>
      <protection/>
    </xf>
    <xf numFmtId="0" fontId="0" fillId="0" borderId="41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42" xfId="0" applyBorder="1" applyAlignment="1">
      <alignment/>
    </xf>
    <xf numFmtId="0" fontId="0" fillId="0" borderId="18" xfId="0" applyBorder="1" applyAlignment="1">
      <alignment/>
    </xf>
    <xf numFmtId="0" fontId="0" fillId="0" borderId="41" xfId="0" applyBorder="1" applyAlignment="1">
      <alignment/>
    </xf>
    <xf numFmtId="0" fontId="7" fillId="0" borderId="43" xfId="0" applyFont="1" applyBorder="1" applyAlignment="1">
      <alignment horizontal="left"/>
    </xf>
    <xf numFmtId="0" fontId="0" fillId="0" borderId="48" xfId="0" applyBorder="1" applyAlignment="1">
      <alignment horizontal="center"/>
    </xf>
    <xf numFmtId="1" fontId="0" fillId="0" borderId="48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3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1" fontId="0" fillId="33" borderId="32" xfId="0" applyNumberFormat="1" applyFill="1" applyBorder="1" applyAlignment="1">
      <alignment horizontal="center"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1" fontId="0" fillId="33" borderId="19" xfId="0" applyNumberForma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1" fontId="0" fillId="33" borderId="39" xfId="0" applyNumberFormat="1" applyFill="1" applyBorder="1" applyAlignment="1">
      <alignment horizontal="center"/>
    </xf>
    <xf numFmtId="0" fontId="0" fillId="33" borderId="40" xfId="0" applyFill="1" applyBorder="1" applyAlignment="1">
      <alignment/>
    </xf>
    <xf numFmtId="0" fontId="0" fillId="33" borderId="3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38" xfId="0" applyFill="1" applyBorder="1" applyAlignment="1">
      <alignment horizontal="left"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42" xfId="0" applyFill="1" applyBorder="1" applyAlignment="1">
      <alignment horizontal="left"/>
    </xf>
    <xf numFmtId="0" fontId="0" fillId="33" borderId="18" xfId="0" applyFill="1" applyBorder="1" applyAlignment="1">
      <alignment horizontal="center"/>
    </xf>
    <xf numFmtId="1" fontId="0" fillId="33" borderId="18" xfId="0" applyNumberFormat="1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34" xfId="0" applyNumberFormat="1" applyBorder="1" applyAlignment="1">
      <alignment horizontal="left"/>
    </xf>
    <xf numFmtId="49" fontId="0" fillId="0" borderId="20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3" fontId="0" fillId="0" borderId="19" xfId="49" applyNumberFormat="1" applyFont="1" applyBorder="1" applyAlignment="1">
      <alignment horizontal="center"/>
      <protection/>
    </xf>
    <xf numFmtId="0" fontId="0" fillId="0" borderId="19" xfId="0" applyFont="1" applyBorder="1" applyAlignment="1">
      <alignment horizontal="center"/>
    </xf>
    <xf numFmtId="3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0" fillId="0" borderId="42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49" fontId="0" fillId="0" borderId="50" xfId="0" applyNumberFormat="1" applyFont="1" applyBorder="1" applyAlignment="1">
      <alignment horizontal="center"/>
    </xf>
    <xf numFmtId="49" fontId="0" fillId="0" borderId="51" xfId="0" applyNumberFormat="1" applyFont="1" applyBorder="1" applyAlignment="1">
      <alignment horizontal="center"/>
    </xf>
    <xf numFmtId="49" fontId="0" fillId="0" borderId="46" xfId="0" applyNumberFormat="1" applyFont="1" applyBorder="1" applyAlignment="1">
      <alignment horizontal="center"/>
    </xf>
    <xf numFmtId="3" fontId="0" fillId="0" borderId="46" xfId="0" applyNumberFormat="1" applyFont="1" applyBorder="1" applyAlignment="1">
      <alignment horizontal="center"/>
    </xf>
    <xf numFmtId="49" fontId="0" fillId="0" borderId="52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49" fontId="0" fillId="0" borderId="39" xfId="49" applyNumberFormat="1" applyFont="1" applyFill="1" applyBorder="1" applyAlignment="1">
      <alignment horizontal="center"/>
      <protection/>
    </xf>
    <xf numFmtId="49" fontId="0" fillId="0" borderId="40" xfId="0" applyNumberFormat="1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49" fontId="0" fillId="0" borderId="48" xfId="49" applyNumberFormat="1" applyFont="1" applyBorder="1" applyAlignment="1">
      <alignment horizontal="center"/>
      <protection/>
    </xf>
    <xf numFmtId="0" fontId="0" fillId="0" borderId="48" xfId="0" applyNumberFormat="1" applyFont="1" applyBorder="1" applyAlignment="1">
      <alignment horizontal="center"/>
    </xf>
    <xf numFmtId="3" fontId="0" fillId="0" borderId="48" xfId="49" applyNumberFormat="1" applyFont="1" applyBorder="1" applyAlignment="1">
      <alignment horizontal="center"/>
      <protection/>
    </xf>
    <xf numFmtId="0" fontId="0" fillId="0" borderId="18" xfId="0" applyFont="1" applyBorder="1" applyAlignment="1">
      <alignment horizontal="center"/>
    </xf>
    <xf numFmtId="3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8" fontId="0" fillId="0" borderId="48" xfId="49" applyNumberFormat="1" applyFont="1" applyFill="1" applyBorder="1" applyAlignment="1">
      <alignment horizontal="center"/>
      <protection/>
    </xf>
    <xf numFmtId="168" fontId="0" fillId="0" borderId="18" xfId="49" applyNumberFormat="1" applyFont="1" applyFill="1" applyBorder="1" applyAlignment="1">
      <alignment horizontal="center"/>
      <protection/>
    </xf>
    <xf numFmtId="0" fontId="0" fillId="0" borderId="52" xfId="0" applyFont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49" fontId="0" fillId="0" borderId="54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49" fontId="0" fillId="0" borderId="48" xfId="49" applyNumberFormat="1" applyFont="1" applyBorder="1" applyAlignment="1">
      <alignment horizontal="center"/>
      <protection/>
    </xf>
    <xf numFmtId="49" fontId="0" fillId="0" borderId="50" xfId="0" applyNumberForma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49" fontId="0" fillId="0" borderId="39" xfId="49" applyNumberFormat="1" applyFont="1" applyBorder="1" applyAlignment="1">
      <alignment horizontal="center"/>
      <protection/>
    </xf>
    <xf numFmtId="49" fontId="0" fillId="0" borderId="40" xfId="0" applyNumberFormat="1" applyBorder="1" applyAlignment="1">
      <alignment horizontal="center"/>
    </xf>
    <xf numFmtId="49" fontId="0" fillId="0" borderId="18" xfId="49" applyNumberFormat="1" applyFont="1" applyBorder="1" applyAlignment="1">
      <alignment horizontal="center"/>
      <protection/>
    </xf>
    <xf numFmtId="49" fontId="0" fillId="0" borderId="38" xfId="0" applyNumberFormat="1" applyBorder="1" applyAlignment="1">
      <alignment horizontal="left"/>
    </xf>
    <xf numFmtId="0" fontId="7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7" fillId="33" borderId="48" xfId="0" applyFont="1" applyFill="1" applyBorder="1" applyAlignment="1">
      <alignment horizontal="center"/>
    </xf>
    <xf numFmtId="0" fontId="7" fillId="33" borderId="50" xfId="0" applyFont="1" applyFill="1" applyBorder="1" applyAlignment="1">
      <alignment horizontal="center"/>
    </xf>
    <xf numFmtId="168" fontId="0" fillId="0" borderId="39" xfId="49" applyNumberFormat="1" applyFont="1" applyFill="1" applyBorder="1" applyAlignment="1">
      <alignment horizontal="center"/>
      <protection/>
    </xf>
    <xf numFmtId="0" fontId="7" fillId="33" borderId="10" xfId="0" applyFont="1" applyFill="1" applyBorder="1" applyAlignment="1">
      <alignment horizontal="center"/>
    </xf>
    <xf numFmtId="0" fontId="7" fillId="33" borderId="55" xfId="0" applyFont="1" applyFill="1" applyBorder="1" applyAlignment="1">
      <alignment horizontal="center"/>
    </xf>
    <xf numFmtId="0" fontId="7" fillId="33" borderId="14" xfId="49" applyFont="1" applyFill="1" applyBorder="1" applyAlignment="1">
      <alignment horizontal="center" vertical="center"/>
      <protection/>
    </xf>
    <xf numFmtId="0" fontId="7" fillId="33" borderId="11" xfId="0" applyFont="1" applyFill="1" applyBorder="1" applyAlignment="1">
      <alignment horizontal="center"/>
    </xf>
    <xf numFmtId="3" fontId="7" fillId="33" borderId="48" xfId="0" applyNumberFormat="1" applyFont="1" applyFill="1" applyBorder="1" applyAlignment="1">
      <alignment horizontal="center"/>
    </xf>
    <xf numFmtId="49" fontId="7" fillId="33" borderId="48" xfId="0" applyNumberFormat="1" applyFont="1" applyFill="1" applyBorder="1" applyAlignment="1">
      <alignment horizontal="center"/>
    </xf>
    <xf numFmtId="49" fontId="0" fillId="33" borderId="48" xfId="0" applyNumberFormat="1" applyFont="1" applyFill="1" applyBorder="1" applyAlignment="1">
      <alignment horizontal="center"/>
    </xf>
    <xf numFmtId="49" fontId="0" fillId="33" borderId="48" xfId="49" applyNumberFormat="1" applyFont="1" applyFill="1" applyBorder="1" applyAlignment="1">
      <alignment horizontal="center"/>
      <protection/>
    </xf>
    <xf numFmtId="49" fontId="0" fillId="33" borderId="50" xfId="0" applyNumberFormat="1" applyFont="1" applyFill="1" applyBorder="1" applyAlignment="1">
      <alignment horizontal="center"/>
    </xf>
    <xf numFmtId="49" fontId="7" fillId="33" borderId="43" xfId="0" applyNumberFormat="1" applyFont="1" applyFill="1" applyBorder="1" applyAlignment="1">
      <alignment horizontal="left"/>
    </xf>
    <xf numFmtId="3" fontId="0" fillId="33" borderId="48" xfId="49" applyNumberFormat="1" applyFont="1" applyFill="1" applyBorder="1" applyAlignment="1">
      <alignment horizontal="center"/>
      <protection/>
    </xf>
    <xf numFmtId="0" fontId="0" fillId="33" borderId="50" xfId="0" applyFont="1" applyFill="1" applyBorder="1" applyAlignment="1">
      <alignment horizontal="center"/>
    </xf>
    <xf numFmtId="49" fontId="7" fillId="33" borderId="50" xfId="0" applyNumberFormat="1" applyFont="1" applyFill="1" applyBorder="1" applyAlignment="1">
      <alignment horizontal="center"/>
    </xf>
    <xf numFmtId="0" fontId="7" fillId="0" borderId="56" xfId="0" applyFont="1" applyBorder="1" applyAlignment="1">
      <alignment horizontal="left"/>
    </xf>
    <xf numFmtId="0" fontId="0" fillId="0" borderId="45" xfId="0" applyBorder="1" applyAlignment="1">
      <alignment horizontal="center"/>
    </xf>
    <xf numFmtId="1" fontId="0" fillId="0" borderId="45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49" fontId="0" fillId="0" borderId="56" xfId="0" applyNumberFormat="1" applyFont="1" applyBorder="1" applyAlignment="1">
      <alignment horizontal="center"/>
    </xf>
    <xf numFmtId="49" fontId="0" fillId="0" borderId="45" xfId="0" applyNumberFormat="1" applyFont="1" applyBorder="1" applyAlignment="1">
      <alignment horizontal="center"/>
    </xf>
    <xf numFmtId="3" fontId="0" fillId="0" borderId="45" xfId="0" applyNumberFormat="1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49" fontId="0" fillId="0" borderId="34" xfId="0" applyNumberFormat="1" applyFont="1" applyBorder="1" applyAlignment="1">
      <alignment horizontal="left"/>
    </xf>
    <xf numFmtId="0" fontId="7" fillId="33" borderId="58" xfId="0" applyFont="1" applyFill="1" applyBorder="1" applyAlignment="1">
      <alignment horizontal="center"/>
    </xf>
    <xf numFmtId="0" fontId="0" fillId="0" borderId="29" xfId="0" applyBorder="1" applyAlignment="1">
      <alignment/>
    </xf>
    <xf numFmtId="49" fontId="0" fillId="0" borderId="46" xfId="49" applyNumberFormat="1" applyBorder="1" applyAlignment="1">
      <alignment horizontal="center"/>
      <protection/>
    </xf>
    <xf numFmtId="0" fontId="0" fillId="0" borderId="30" xfId="0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19" xfId="49" applyFont="1" applyFill="1" applyBorder="1" applyAlignment="1">
      <alignment horizontal="center" vertical="center"/>
      <protection/>
    </xf>
    <xf numFmtId="4" fontId="7" fillId="33" borderId="48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1" fontId="7" fillId="0" borderId="0" xfId="0" applyNumberFormat="1" applyFont="1" applyAlignment="1">
      <alignment/>
    </xf>
    <xf numFmtId="0" fontId="4" fillId="0" borderId="0" xfId="48" applyFont="1" applyAlignment="1">
      <alignment horizontal="center"/>
      <protection/>
    </xf>
    <xf numFmtId="0" fontId="7" fillId="33" borderId="59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19" xfId="0" applyBorder="1" applyAlignment="1">
      <alignment horizontal="left"/>
    </xf>
    <xf numFmtId="3" fontId="0" fillId="0" borderId="19" xfId="0" applyNumberFormat="1" applyBorder="1" applyAlignment="1">
      <alignment horizontal="center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3" fontId="7" fillId="0" borderId="39" xfId="0" applyNumberFormat="1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2" xfId="0" applyBorder="1" applyAlignment="1">
      <alignment horizontal="left"/>
    </xf>
    <xf numFmtId="3" fontId="0" fillId="0" borderId="23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7" fillId="0" borderId="70" xfId="0" applyFont="1" applyBorder="1" applyAlignment="1">
      <alignment horizontal="left"/>
    </xf>
    <xf numFmtId="0" fontId="7" fillId="0" borderId="71" xfId="0" applyFont="1" applyBorder="1" applyAlignment="1">
      <alignment horizontal="left"/>
    </xf>
    <xf numFmtId="0" fontId="7" fillId="0" borderId="72" xfId="0" applyFont="1" applyBorder="1" applyAlignment="1">
      <alignment horizontal="left"/>
    </xf>
    <xf numFmtId="3" fontId="7" fillId="0" borderId="44" xfId="0" applyNumberFormat="1" applyFont="1" applyBorder="1" applyAlignment="1">
      <alignment horizontal="center"/>
    </xf>
    <xf numFmtId="3" fontId="7" fillId="0" borderId="72" xfId="0" applyNumberFormat="1" applyFont="1" applyBorder="1" applyAlignment="1">
      <alignment horizontal="center"/>
    </xf>
    <xf numFmtId="49" fontId="7" fillId="33" borderId="15" xfId="0" applyNumberFormat="1" applyFont="1" applyFill="1" applyBorder="1" applyAlignment="1">
      <alignment horizontal="left"/>
    </xf>
    <xf numFmtId="0" fontId="0" fillId="33" borderId="60" xfId="0" applyFill="1" applyBorder="1" applyAlignment="1">
      <alignment horizontal="left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60" xfId="0" applyFont="1" applyFill="1" applyBorder="1" applyAlignment="1">
      <alignment horizontal="left"/>
    </xf>
    <xf numFmtId="49" fontId="0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List1_1" xfId="48"/>
    <cellStyle name="normální_List3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5"/>
  <sheetViews>
    <sheetView tabSelected="1" zoomScalePageLayoutView="0" workbookViewId="0" topLeftCell="A362">
      <selection activeCell="K394" sqref="K394"/>
    </sheetView>
  </sheetViews>
  <sheetFormatPr defaultColWidth="9.140625" defaultRowHeight="12.75"/>
  <cols>
    <col min="10" max="11" width="11.421875" style="0" bestFit="1" customWidth="1"/>
  </cols>
  <sheetData>
    <row r="1" spans="2:13" ht="12.75">
      <c r="B1" s="271" t="s">
        <v>12</v>
      </c>
      <c r="C1" s="271"/>
      <c r="D1" s="271"/>
      <c r="E1" s="271"/>
      <c r="F1" s="271"/>
      <c r="G1" s="271"/>
      <c r="H1" s="271"/>
      <c r="K1" s="90"/>
      <c r="L1" s="90"/>
      <c r="M1" s="48"/>
    </row>
    <row r="2" spans="2:13" ht="12.75">
      <c r="B2" s="83"/>
      <c r="C2" s="83"/>
      <c r="D2" s="83"/>
      <c r="E2" s="83"/>
      <c r="F2" s="83"/>
      <c r="G2" s="83"/>
      <c r="H2" s="83"/>
      <c r="K2" s="90"/>
      <c r="L2" s="90"/>
      <c r="M2" s="48"/>
    </row>
    <row r="3" spans="2:13" ht="12.75">
      <c r="B3" s="271" t="s">
        <v>11</v>
      </c>
      <c r="C3" s="271"/>
      <c r="D3" s="271"/>
      <c r="E3" s="271"/>
      <c r="F3" s="271"/>
      <c r="G3" s="271"/>
      <c r="H3" s="271"/>
      <c r="K3" s="90"/>
      <c r="L3" s="90"/>
      <c r="M3" s="48"/>
    </row>
    <row r="4" spans="2:13" ht="12.75">
      <c r="B4" s="1"/>
      <c r="C4" s="1"/>
      <c r="D4" s="1"/>
      <c r="E4" s="1"/>
      <c r="F4" s="1"/>
      <c r="G4" s="1" t="s">
        <v>0</v>
      </c>
      <c r="H4" s="1"/>
      <c r="K4" s="90"/>
      <c r="L4" s="90"/>
      <c r="M4" s="48"/>
    </row>
    <row r="5" spans="2:13" ht="12.75">
      <c r="B5" s="1" t="s">
        <v>25</v>
      </c>
      <c r="C5" s="1"/>
      <c r="D5" s="1"/>
      <c r="E5" s="1"/>
      <c r="F5" s="1"/>
      <c r="G5" s="1" t="s">
        <v>1</v>
      </c>
      <c r="H5" s="1"/>
      <c r="K5" s="90"/>
      <c r="L5" s="90"/>
      <c r="M5" s="48"/>
    </row>
    <row r="6" spans="2:13" ht="12.75">
      <c r="B6" s="1" t="s">
        <v>225</v>
      </c>
      <c r="C6" s="1"/>
      <c r="D6" s="1"/>
      <c r="E6" s="1"/>
      <c r="F6" s="1"/>
      <c r="G6" s="1" t="s">
        <v>38</v>
      </c>
      <c r="H6" s="1"/>
      <c r="K6" s="90"/>
      <c r="L6" s="90"/>
      <c r="M6" s="48"/>
    </row>
    <row r="7" spans="2:13" ht="12.75">
      <c r="B7" s="1" t="s">
        <v>16</v>
      </c>
      <c r="C7" s="1"/>
      <c r="D7" s="1"/>
      <c r="E7" s="1"/>
      <c r="F7" s="1"/>
      <c r="G7" s="1" t="s">
        <v>15</v>
      </c>
      <c r="H7" s="1"/>
      <c r="K7" s="90"/>
      <c r="L7" s="90"/>
      <c r="M7" s="48"/>
    </row>
    <row r="8" spans="2:13" ht="13.5" thickBot="1">
      <c r="B8" s="1"/>
      <c r="C8" s="1"/>
      <c r="D8" s="1"/>
      <c r="E8" s="1"/>
      <c r="F8" s="1"/>
      <c r="G8" s="1"/>
      <c r="H8" s="1"/>
      <c r="K8" s="90"/>
      <c r="L8" s="90"/>
      <c r="M8" s="48"/>
    </row>
    <row r="9" spans="2:13" ht="12.75"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K9" s="90"/>
      <c r="L9" s="90"/>
      <c r="M9" s="48"/>
    </row>
    <row r="10" spans="2:13" ht="15" thickBot="1">
      <c r="B10" s="3" t="s">
        <v>9</v>
      </c>
      <c r="C10" s="3"/>
      <c r="D10" s="3" t="s">
        <v>14</v>
      </c>
      <c r="E10" s="3"/>
      <c r="F10" s="3"/>
      <c r="G10" s="3"/>
      <c r="H10" s="3" t="s">
        <v>10</v>
      </c>
      <c r="K10" s="90"/>
      <c r="L10" s="90"/>
      <c r="M10" s="48"/>
    </row>
    <row r="11" spans="2:12" ht="3" customHeight="1" thickBot="1">
      <c r="B11" s="4"/>
      <c r="C11" s="5"/>
      <c r="D11" s="5"/>
      <c r="E11" s="5"/>
      <c r="F11" s="5"/>
      <c r="G11" s="5"/>
      <c r="H11" s="6"/>
      <c r="K11" s="89"/>
      <c r="L11" s="89"/>
    </row>
    <row r="12" spans="2:12" ht="13.5" thickBot="1">
      <c r="B12" s="7" t="s">
        <v>212</v>
      </c>
      <c r="C12" s="8"/>
      <c r="D12" s="8"/>
      <c r="E12" s="8"/>
      <c r="F12" s="8"/>
      <c r="G12" s="8"/>
      <c r="H12" s="9"/>
      <c r="K12" s="89"/>
      <c r="L12" s="89"/>
    </row>
    <row r="13" spans="2:12" ht="12.75">
      <c r="B13" s="121">
        <v>407</v>
      </c>
      <c r="C13" s="78" t="s">
        <v>32</v>
      </c>
      <c r="D13" s="123">
        <v>924.771933</v>
      </c>
      <c r="E13" s="114"/>
      <c r="F13" s="114" t="s">
        <v>109</v>
      </c>
      <c r="G13" s="114" t="s">
        <v>18</v>
      </c>
      <c r="H13" s="115"/>
      <c r="K13" s="89"/>
      <c r="L13" s="89"/>
    </row>
    <row r="14" spans="2:12" ht="12.75">
      <c r="B14" s="122">
        <v>410</v>
      </c>
      <c r="C14" s="51" t="s">
        <v>24</v>
      </c>
      <c r="D14" s="124">
        <v>4092.921386</v>
      </c>
      <c r="E14" s="11"/>
      <c r="F14" s="11" t="s">
        <v>109</v>
      </c>
      <c r="G14" s="11" t="s">
        <v>18</v>
      </c>
      <c r="H14" s="12"/>
      <c r="K14" s="89"/>
      <c r="L14" s="89"/>
    </row>
    <row r="15" spans="2:12" ht="12.75">
      <c r="B15" s="122">
        <v>408</v>
      </c>
      <c r="C15" s="51" t="s">
        <v>17</v>
      </c>
      <c r="D15" s="124">
        <v>8699.894674</v>
      </c>
      <c r="E15" s="11" t="s">
        <v>100</v>
      </c>
      <c r="F15" s="15" t="s">
        <v>109</v>
      </c>
      <c r="G15" s="11" t="s">
        <v>18</v>
      </c>
      <c r="H15" s="12" t="s">
        <v>22</v>
      </c>
      <c r="K15" s="89"/>
      <c r="L15" s="89"/>
    </row>
    <row r="16" spans="2:12" ht="12.75">
      <c r="B16" s="122">
        <v>1383</v>
      </c>
      <c r="C16" s="51" t="s">
        <v>24</v>
      </c>
      <c r="D16" s="124">
        <v>148.555845</v>
      </c>
      <c r="E16" s="11"/>
      <c r="F16" s="15" t="s">
        <v>110</v>
      </c>
      <c r="G16" s="11" t="s">
        <v>18</v>
      </c>
      <c r="H16" s="12"/>
      <c r="K16" s="89"/>
      <c r="L16" s="89"/>
    </row>
    <row r="17" spans="2:12" ht="12.75">
      <c r="B17" s="122">
        <v>409</v>
      </c>
      <c r="C17" s="51" t="s">
        <v>17</v>
      </c>
      <c r="D17" s="124">
        <v>17635.349069</v>
      </c>
      <c r="E17" s="11" t="s">
        <v>100</v>
      </c>
      <c r="F17" s="15" t="s">
        <v>109</v>
      </c>
      <c r="G17" s="11" t="s">
        <v>18</v>
      </c>
      <c r="H17" s="12" t="s">
        <v>22</v>
      </c>
      <c r="K17" s="89"/>
      <c r="L17" s="89"/>
    </row>
    <row r="18" spans="2:12" ht="12.75">
      <c r="B18" s="122" t="s">
        <v>39</v>
      </c>
      <c r="C18" s="51" t="s">
        <v>17</v>
      </c>
      <c r="D18" s="124">
        <v>22331.487815</v>
      </c>
      <c r="E18" s="11" t="s">
        <v>100</v>
      </c>
      <c r="F18" s="15" t="s">
        <v>109</v>
      </c>
      <c r="G18" s="11" t="s">
        <v>18</v>
      </c>
      <c r="H18" s="12" t="s">
        <v>22</v>
      </c>
      <c r="K18" s="89"/>
      <c r="L18" s="89"/>
    </row>
    <row r="19" spans="2:12" ht="3" customHeight="1">
      <c r="B19" s="13"/>
      <c r="C19" s="11"/>
      <c r="D19" s="14"/>
      <c r="E19" s="11"/>
      <c r="F19" s="15"/>
      <c r="G19" s="11"/>
      <c r="H19" s="12"/>
      <c r="K19" s="89"/>
      <c r="L19" s="89"/>
    </row>
    <row r="20" spans="2:12" ht="13.5" thickBot="1">
      <c r="B20" s="125" t="s">
        <v>40</v>
      </c>
      <c r="C20" s="11"/>
      <c r="D20" s="14">
        <f>SUM(D13:D19)</f>
        <v>53832.980722</v>
      </c>
      <c r="E20" s="11"/>
      <c r="F20" s="15"/>
      <c r="G20" s="11"/>
      <c r="H20" s="12"/>
      <c r="K20" s="89"/>
      <c r="L20" s="89"/>
    </row>
    <row r="21" spans="2:8" ht="12.75" customHeight="1" thickBot="1">
      <c r="B21" s="116" t="s">
        <v>214</v>
      </c>
      <c r="C21" s="117"/>
      <c r="D21" s="117"/>
      <c r="E21" s="117"/>
      <c r="F21" s="117"/>
      <c r="G21" s="117"/>
      <c r="H21" s="118"/>
    </row>
    <row r="22" spans="2:8" ht="12.75">
      <c r="B22" s="121" t="s">
        <v>47</v>
      </c>
      <c r="C22" s="78" t="s">
        <v>24</v>
      </c>
      <c r="D22" s="123">
        <v>388.70305</v>
      </c>
      <c r="E22" s="11"/>
      <c r="F22" s="15" t="s">
        <v>110</v>
      </c>
      <c r="G22" s="11" t="s">
        <v>18</v>
      </c>
      <c r="H22" s="16"/>
    </row>
    <row r="23" spans="2:8" ht="12.75" customHeight="1">
      <c r="B23" s="122" t="s">
        <v>44</v>
      </c>
      <c r="C23" s="51" t="s">
        <v>32</v>
      </c>
      <c r="D23" s="124">
        <v>229.7018</v>
      </c>
      <c r="E23" s="11"/>
      <c r="F23" s="15" t="s">
        <v>110</v>
      </c>
      <c r="G23" s="11" t="s">
        <v>18</v>
      </c>
      <c r="H23" s="16"/>
    </row>
    <row r="24" spans="2:8" ht="12.75">
      <c r="B24" s="122" t="s">
        <v>48</v>
      </c>
      <c r="C24" s="51" t="s">
        <v>24</v>
      </c>
      <c r="D24" s="124">
        <v>135.610505</v>
      </c>
      <c r="E24" s="11"/>
      <c r="F24" s="15" t="s">
        <v>110</v>
      </c>
      <c r="G24" s="11" t="s">
        <v>18</v>
      </c>
      <c r="H24" s="16"/>
    </row>
    <row r="25" spans="2:8" ht="12.75">
      <c r="B25" s="122" t="s">
        <v>216</v>
      </c>
      <c r="C25" s="51" t="s">
        <v>24</v>
      </c>
      <c r="D25" s="124">
        <v>55.041559</v>
      </c>
      <c r="E25" s="11"/>
      <c r="F25" s="15" t="s">
        <v>110</v>
      </c>
      <c r="G25" s="11" t="s">
        <v>18</v>
      </c>
      <c r="H25" s="16"/>
    </row>
    <row r="26" spans="2:8" ht="12.75">
      <c r="B26" s="122">
        <v>1138</v>
      </c>
      <c r="C26" s="51" t="s">
        <v>24</v>
      </c>
      <c r="D26" s="124">
        <v>625.862984</v>
      </c>
      <c r="E26" s="11"/>
      <c r="F26" s="11" t="s">
        <v>110</v>
      </c>
      <c r="G26" s="11" t="s">
        <v>18</v>
      </c>
      <c r="H26" s="16"/>
    </row>
    <row r="27" spans="2:8" ht="12.75">
      <c r="B27" s="69" t="s">
        <v>217</v>
      </c>
      <c r="C27" s="51" t="s">
        <v>32</v>
      </c>
      <c r="D27" s="124">
        <v>22.90034</v>
      </c>
      <c r="E27" s="11"/>
      <c r="F27" s="11" t="s">
        <v>110</v>
      </c>
      <c r="G27" s="11" t="s">
        <v>18</v>
      </c>
      <c r="H27" s="16"/>
    </row>
    <row r="28" spans="2:8" ht="12.75">
      <c r="B28" s="122" t="s">
        <v>41</v>
      </c>
      <c r="C28" s="51" t="s">
        <v>24</v>
      </c>
      <c r="D28" s="124">
        <v>2513.861519</v>
      </c>
      <c r="E28" s="11"/>
      <c r="F28" s="11" t="s">
        <v>110</v>
      </c>
      <c r="G28" s="11" t="s">
        <v>18</v>
      </c>
      <c r="H28" s="16"/>
    </row>
    <row r="29" spans="2:8" ht="12.75">
      <c r="B29" s="122" t="s">
        <v>43</v>
      </c>
      <c r="C29" s="51" t="s">
        <v>17</v>
      </c>
      <c r="D29" s="124">
        <v>19370.132588</v>
      </c>
      <c r="E29" s="11" t="s">
        <v>98</v>
      </c>
      <c r="F29" s="11" t="s">
        <v>279</v>
      </c>
      <c r="G29" s="11" t="s">
        <v>18</v>
      </c>
      <c r="H29" s="16" t="s">
        <v>22</v>
      </c>
    </row>
    <row r="30" spans="2:8" ht="12.75">
      <c r="B30" s="122" t="s">
        <v>46</v>
      </c>
      <c r="C30" s="51" t="s">
        <v>17</v>
      </c>
      <c r="D30" s="124">
        <v>2899</v>
      </c>
      <c r="E30" s="11" t="s">
        <v>99</v>
      </c>
      <c r="F30" s="11" t="s">
        <v>279</v>
      </c>
      <c r="G30" s="11" t="s">
        <v>18</v>
      </c>
      <c r="H30" s="16" t="s">
        <v>22</v>
      </c>
    </row>
    <row r="31" spans="2:8" ht="12.75">
      <c r="B31" s="122" t="s">
        <v>46</v>
      </c>
      <c r="C31" s="51" t="s">
        <v>17</v>
      </c>
      <c r="D31" s="124">
        <v>1501</v>
      </c>
      <c r="E31" s="11" t="s">
        <v>98</v>
      </c>
      <c r="F31" s="11" t="s">
        <v>279</v>
      </c>
      <c r="G31" s="11" t="s">
        <v>18</v>
      </c>
      <c r="H31" s="16" t="s">
        <v>22</v>
      </c>
    </row>
    <row r="32" spans="2:8" ht="12.75">
      <c r="B32" s="122" t="s">
        <v>42</v>
      </c>
      <c r="C32" s="51" t="s">
        <v>17</v>
      </c>
      <c r="D32" s="124">
        <v>32056.192397</v>
      </c>
      <c r="E32" s="11" t="s">
        <v>98</v>
      </c>
      <c r="F32" s="11" t="s">
        <v>279</v>
      </c>
      <c r="G32" s="11" t="s">
        <v>18</v>
      </c>
      <c r="H32" s="16" t="s">
        <v>22</v>
      </c>
    </row>
    <row r="33" spans="2:8" ht="12.75">
      <c r="B33" s="69" t="s">
        <v>218</v>
      </c>
      <c r="C33" s="51" t="s">
        <v>32</v>
      </c>
      <c r="D33" s="124">
        <v>66.047325</v>
      </c>
      <c r="E33" s="11"/>
      <c r="F33" s="23" t="s">
        <v>110</v>
      </c>
      <c r="G33" s="11" t="s">
        <v>18</v>
      </c>
      <c r="H33" s="16"/>
    </row>
    <row r="34" spans="2:8" ht="3" customHeight="1">
      <c r="B34" s="13"/>
      <c r="C34" s="17"/>
      <c r="D34" s="18"/>
      <c r="E34" s="17"/>
      <c r="F34" s="17"/>
      <c r="G34" s="17"/>
      <c r="H34" s="16"/>
    </row>
    <row r="35" spans="2:8" ht="13.5" thickBot="1">
      <c r="B35" s="19" t="s">
        <v>49</v>
      </c>
      <c r="C35" s="20"/>
      <c r="D35" s="21">
        <f>SUM(D22:D34)</f>
        <v>59864.054067</v>
      </c>
      <c r="E35" s="20"/>
      <c r="F35" s="20"/>
      <c r="G35" s="20"/>
      <c r="H35" s="22"/>
    </row>
    <row r="36" spans="2:8" ht="13.5" thickBot="1">
      <c r="B36" s="7" t="s">
        <v>219</v>
      </c>
      <c r="C36" s="8"/>
      <c r="D36" s="8"/>
      <c r="E36" s="8"/>
      <c r="F36" s="8"/>
      <c r="G36" s="8"/>
      <c r="H36" s="9"/>
    </row>
    <row r="37" spans="2:8" ht="12.75">
      <c r="B37" s="28" t="s">
        <v>50</v>
      </c>
      <c r="C37" s="29" t="s">
        <v>17</v>
      </c>
      <c r="D37" s="30">
        <v>23747</v>
      </c>
      <c r="E37" s="29" t="s">
        <v>98</v>
      </c>
      <c r="F37" s="29" t="s">
        <v>110</v>
      </c>
      <c r="G37" s="29" t="s">
        <v>18</v>
      </c>
      <c r="H37" s="31" t="s">
        <v>22</v>
      </c>
    </row>
    <row r="38" spans="2:8" ht="12.75">
      <c r="B38" s="32">
        <v>42</v>
      </c>
      <c r="C38" s="33" t="s">
        <v>24</v>
      </c>
      <c r="D38" s="34">
        <v>398</v>
      </c>
      <c r="E38" s="35"/>
      <c r="F38" s="33" t="s">
        <v>110</v>
      </c>
      <c r="G38" s="33" t="s">
        <v>18</v>
      </c>
      <c r="H38" s="36"/>
    </row>
    <row r="39" spans="2:8" ht="3" customHeight="1">
      <c r="B39" s="13"/>
      <c r="C39" s="17"/>
      <c r="D39" s="18"/>
      <c r="E39" s="17"/>
      <c r="F39" s="17"/>
      <c r="G39" s="17"/>
      <c r="H39" s="16"/>
    </row>
    <row r="40" spans="2:8" ht="13.5" thickBot="1">
      <c r="B40" s="37" t="s">
        <v>51</v>
      </c>
      <c r="C40" s="38"/>
      <c r="D40" s="39">
        <f>SUM(D37:D39)</f>
        <v>24145</v>
      </c>
      <c r="E40" s="38"/>
      <c r="F40" s="38"/>
      <c r="G40" s="38"/>
      <c r="H40" s="40"/>
    </row>
    <row r="41" spans="2:8" ht="13.5" thickBot="1">
      <c r="B41" s="116" t="s">
        <v>220</v>
      </c>
      <c r="C41" s="117"/>
      <c r="D41" s="117"/>
      <c r="E41" s="117"/>
      <c r="F41" s="117"/>
      <c r="G41" s="117"/>
      <c r="H41" s="118"/>
    </row>
    <row r="42" spans="2:8" ht="12.75">
      <c r="B42" s="121" t="s">
        <v>53</v>
      </c>
      <c r="C42" s="78" t="s">
        <v>17</v>
      </c>
      <c r="D42" s="123">
        <v>1861.326275</v>
      </c>
      <c r="E42" s="41" t="s">
        <v>101</v>
      </c>
      <c r="F42" s="41" t="s">
        <v>279</v>
      </c>
      <c r="G42" s="41" t="s">
        <v>18</v>
      </c>
      <c r="H42" s="46" t="s">
        <v>21</v>
      </c>
    </row>
    <row r="43" spans="2:8" ht="12.75">
      <c r="B43" s="122" t="s">
        <v>54</v>
      </c>
      <c r="C43" s="51" t="s">
        <v>17</v>
      </c>
      <c r="D43" s="124">
        <v>24138.641435</v>
      </c>
      <c r="E43" s="11" t="s">
        <v>101</v>
      </c>
      <c r="F43" s="11" t="s">
        <v>109</v>
      </c>
      <c r="G43" s="11" t="s">
        <v>18</v>
      </c>
      <c r="H43" s="12" t="s">
        <v>21</v>
      </c>
    </row>
    <row r="44" spans="2:8" ht="12.75">
      <c r="B44" s="122">
        <v>1039</v>
      </c>
      <c r="C44" s="51" t="s">
        <v>24</v>
      </c>
      <c r="D44" s="124">
        <v>353</v>
      </c>
      <c r="E44" s="11"/>
      <c r="F44" s="11" t="s">
        <v>279</v>
      </c>
      <c r="G44" s="11" t="s">
        <v>13</v>
      </c>
      <c r="H44" s="12"/>
    </row>
    <row r="45" spans="2:8" ht="12.75">
      <c r="B45" s="122">
        <v>1039</v>
      </c>
      <c r="C45" s="51" t="s">
        <v>24</v>
      </c>
      <c r="D45" s="124">
        <v>142</v>
      </c>
      <c r="E45" s="11"/>
      <c r="F45" s="11" t="s">
        <v>279</v>
      </c>
      <c r="G45" s="11" t="s">
        <v>18</v>
      </c>
      <c r="H45" s="12"/>
    </row>
    <row r="46" spans="2:8" ht="12.75">
      <c r="B46" s="122">
        <v>1043</v>
      </c>
      <c r="C46" s="51" t="s">
        <v>17</v>
      </c>
      <c r="D46" s="124">
        <v>3257.459156</v>
      </c>
      <c r="E46" s="11" t="s">
        <v>101</v>
      </c>
      <c r="F46" s="11" t="s">
        <v>109</v>
      </c>
      <c r="G46" s="11" t="s">
        <v>18</v>
      </c>
      <c r="H46" s="12" t="s">
        <v>21</v>
      </c>
    </row>
    <row r="47" spans="2:8" ht="12.75">
      <c r="B47" s="122">
        <v>-56</v>
      </c>
      <c r="C47" s="51" t="s">
        <v>24</v>
      </c>
      <c r="D47" s="124">
        <v>271.29695</v>
      </c>
      <c r="E47" s="11"/>
      <c r="F47" s="11" t="s">
        <v>279</v>
      </c>
      <c r="G47" s="11" t="s">
        <v>13</v>
      </c>
      <c r="H47" s="12"/>
    </row>
    <row r="48" spans="2:8" ht="12.75">
      <c r="B48" s="122" t="s">
        <v>52</v>
      </c>
      <c r="C48" s="51" t="s">
        <v>32</v>
      </c>
      <c r="D48" s="124">
        <v>3462.531209</v>
      </c>
      <c r="E48" s="51"/>
      <c r="F48" s="51" t="s">
        <v>110</v>
      </c>
      <c r="G48" s="51" t="s">
        <v>18</v>
      </c>
      <c r="H48" s="52"/>
    </row>
    <row r="49" spans="2:8" ht="12.75">
      <c r="B49" s="122">
        <v>-485</v>
      </c>
      <c r="C49" s="51" t="s">
        <v>24</v>
      </c>
      <c r="D49" s="124">
        <v>97.2155</v>
      </c>
      <c r="E49" s="51"/>
      <c r="F49" s="51" t="s">
        <v>109</v>
      </c>
      <c r="G49" s="51" t="s">
        <v>18</v>
      </c>
      <c r="H49" s="52"/>
    </row>
    <row r="50" spans="2:8" ht="12.75">
      <c r="B50" s="122" t="s">
        <v>222</v>
      </c>
      <c r="C50" s="51" t="s">
        <v>17</v>
      </c>
      <c r="D50" s="124">
        <v>979.776004</v>
      </c>
      <c r="E50" s="51" t="s">
        <v>101</v>
      </c>
      <c r="F50" s="51" t="s">
        <v>279</v>
      </c>
      <c r="G50" s="51" t="s">
        <v>18</v>
      </c>
      <c r="H50" s="52" t="s">
        <v>21</v>
      </c>
    </row>
    <row r="51" spans="2:8" ht="12.75">
      <c r="B51" s="122">
        <v>1416</v>
      </c>
      <c r="C51" s="51" t="s">
        <v>24</v>
      </c>
      <c r="D51" s="124">
        <v>27.8896</v>
      </c>
      <c r="E51" s="51"/>
      <c r="F51" s="51" t="s">
        <v>279</v>
      </c>
      <c r="G51" s="51" t="s">
        <v>13</v>
      </c>
      <c r="H51" s="52"/>
    </row>
    <row r="52" spans="2:8" ht="12.75">
      <c r="B52" s="122" t="s">
        <v>223</v>
      </c>
      <c r="C52" s="51" t="s">
        <v>24</v>
      </c>
      <c r="D52" s="124">
        <v>77.50365</v>
      </c>
      <c r="E52" s="51"/>
      <c r="F52" s="51" t="s">
        <v>109</v>
      </c>
      <c r="G52" s="51" t="s">
        <v>18</v>
      </c>
      <c r="H52" s="52"/>
    </row>
    <row r="53" spans="2:8" ht="12.75">
      <c r="B53" s="122">
        <v>-57</v>
      </c>
      <c r="C53" s="51" t="s">
        <v>24</v>
      </c>
      <c r="D53" s="124">
        <v>192.891275</v>
      </c>
      <c r="E53" s="51"/>
      <c r="F53" s="51" t="s">
        <v>279</v>
      </c>
      <c r="G53" s="51" t="s">
        <v>13</v>
      </c>
      <c r="H53" s="52"/>
    </row>
    <row r="54" spans="2:8" ht="12.75">
      <c r="B54" s="122" t="s">
        <v>224</v>
      </c>
      <c r="C54" s="51" t="s">
        <v>24</v>
      </c>
      <c r="D54" s="124">
        <v>52</v>
      </c>
      <c r="E54" s="51"/>
      <c r="F54" s="51" t="s">
        <v>279</v>
      </c>
      <c r="G54" s="51" t="s">
        <v>13</v>
      </c>
      <c r="H54" s="52"/>
    </row>
    <row r="55" spans="2:8" ht="12.75">
      <c r="B55" s="122" t="s">
        <v>224</v>
      </c>
      <c r="C55" s="51" t="s">
        <v>24</v>
      </c>
      <c r="D55" s="124">
        <v>35</v>
      </c>
      <c r="E55" s="51"/>
      <c r="F55" s="51" t="s">
        <v>279</v>
      </c>
      <c r="G55" s="51" t="s">
        <v>18</v>
      </c>
      <c r="H55" s="52"/>
    </row>
    <row r="56" spans="2:8" ht="12.75">
      <c r="B56" s="122">
        <v>-395</v>
      </c>
      <c r="C56" s="51" t="s">
        <v>24</v>
      </c>
      <c r="D56" s="124">
        <v>49.3975</v>
      </c>
      <c r="E56" s="51"/>
      <c r="F56" s="51" t="s">
        <v>279</v>
      </c>
      <c r="G56" s="51" t="s">
        <v>13</v>
      </c>
      <c r="H56" s="52"/>
    </row>
    <row r="57" spans="2:8" ht="3" customHeight="1">
      <c r="B57" s="122"/>
      <c r="C57" s="51"/>
      <c r="D57" s="51"/>
      <c r="E57" s="51"/>
      <c r="F57" s="51"/>
      <c r="G57" s="51"/>
      <c r="H57" s="52"/>
    </row>
    <row r="58" spans="2:8" ht="13.5" thickBot="1">
      <c r="B58" s="130" t="s">
        <v>55</v>
      </c>
      <c r="C58" s="128"/>
      <c r="D58" s="131">
        <f>SUM(D42:D57)</f>
        <v>34997.928554</v>
      </c>
      <c r="E58" s="128"/>
      <c r="F58" s="128"/>
      <c r="G58" s="128"/>
      <c r="H58" s="129"/>
    </row>
    <row r="60" spans="2:8" ht="12.75">
      <c r="B60" s="271" t="s">
        <v>12</v>
      </c>
      <c r="C60" s="271"/>
      <c r="D60" s="271"/>
      <c r="E60" s="271"/>
      <c r="F60" s="271"/>
      <c r="G60" s="271"/>
      <c r="H60" s="271"/>
    </row>
    <row r="61" spans="2:8" ht="12.75">
      <c r="B61" s="83"/>
      <c r="C61" s="83"/>
      <c r="D61" s="83"/>
      <c r="E61" s="83"/>
      <c r="F61" s="83"/>
      <c r="G61" s="83"/>
      <c r="H61" s="83"/>
    </row>
    <row r="62" spans="2:8" ht="12.75">
      <c r="B62" s="271" t="s">
        <v>11</v>
      </c>
      <c r="C62" s="271"/>
      <c r="D62" s="271"/>
      <c r="E62" s="271"/>
      <c r="F62" s="271"/>
      <c r="G62" s="271"/>
      <c r="H62" s="271"/>
    </row>
    <row r="63" spans="2:8" ht="12.75">
      <c r="B63" s="1"/>
      <c r="C63" s="1"/>
      <c r="D63" s="1"/>
      <c r="E63" s="1"/>
      <c r="F63" s="1"/>
      <c r="G63" s="1" t="s">
        <v>0</v>
      </c>
      <c r="H63" s="1"/>
    </row>
    <row r="64" spans="2:8" ht="12.75">
      <c r="B64" s="1" t="s">
        <v>25</v>
      </c>
      <c r="C64" s="1"/>
      <c r="D64" s="1"/>
      <c r="E64" s="1"/>
      <c r="F64" s="1"/>
      <c r="G64" s="1" t="s">
        <v>19</v>
      </c>
      <c r="H64" s="1"/>
    </row>
    <row r="65" spans="2:8" ht="12.75">
      <c r="B65" s="1" t="s">
        <v>230</v>
      </c>
      <c r="C65" s="1"/>
      <c r="D65" s="1"/>
      <c r="E65" s="1"/>
      <c r="F65" s="1"/>
      <c r="G65" s="1" t="s">
        <v>38</v>
      </c>
      <c r="H65" s="1"/>
    </row>
    <row r="66" spans="2:8" ht="12.75">
      <c r="B66" s="1" t="s">
        <v>16</v>
      </c>
      <c r="C66" s="1"/>
      <c r="D66" s="1"/>
      <c r="E66" s="1"/>
      <c r="F66" s="1"/>
      <c r="G66" s="1" t="s">
        <v>15</v>
      </c>
      <c r="H66" s="1"/>
    </row>
    <row r="67" spans="2:8" ht="13.5" thickBot="1">
      <c r="B67" s="1"/>
      <c r="C67" s="1"/>
      <c r="D67" s="1"/>
      <c r="E67" s="1"/>
      <c r="F67" s="1"/>
      <c r="G67" s="1"/>
      <c r="H67" s="1"/>
    </row>
    <row r="68" spans="2:8" ht="12.75">
      <c r="B68" s="2" t="s">
        <v>2</v>
      </c>
      <c r="C68" s="2" t="s">
        <v>3</v>
      </c>
      <c r="D68" s="2" t="s">
        <v>4</v>
      </c>
      <c r="E68" s="2" t="s">
        <v>5</v>
      </c>
      <c r="F68" s="2" t="s">
        <v>6</v>
      </c>
      <c r="G68" s="2" t="s">
        <v>7</v>
      </c>
      <c r="H68" s="2" t="s">
        <v>8</v>
      </c>
    </row>
    <row r="69" spans="2:8" ht="15" thickBot="1">
      <c r="B69" s="3" t="s">
        <v>9</v>
      </c>
      <c r="C69" s="3"/>
      <c r="D69" s="3" t="s">
        <v>14</v>
      </c>
      <c r="E69" s="3"/>
      <c r="F69" s="3"/>
      <c r="G69" s="3"/>
      <c r="H69" s="3" t="s">
        <v>10</v>
      </c>
    </row>
    <row r="70" spans="2:8" ht="3" customHeight="1" thickBot="1">
      <c r="B70" s="4"/>
      <c r="C70" s="5"/>
      <c r="D70" s="5"/>
      <c r="E70" s="5"/>
      <c r="F70" s="5"/>
      <c r="G70" s="5"/>
      <c r="H70" s="6"/>
    </row>
    <row r="71" spans="2:8" ht="13.5" thickBot="1">
      <c r="B71" s="7" t="s">
        <v>226</v>
      </c>
      <c r="C71" s="8"/>
      <c r="D71" s="8"/>
      <c r="E71" s="8"/>
      <c r="F71" s="8"/>
      <c r="G71" s="8"/>
      <c r="H71" s="9"/>
    </row>
    <row r="72" spans="2:8" ht="12.75">
      <c r="B72" s="121" t="s">
        <v>57</v>
      </c>
      <c r="C72" s="78" t="s">
        <v>24</v>
      </c>
      <c r="D72" s="123">
        <v>862.36353</v>
      </c>
      <c r="E72" s="114"/>
      <c r="F72" s="114" t="s">
        <v>279</v>
      </c>
      <c r="G72" s="114" t="s">
        <v>13</v>
      </c>
      <c r="H72" s="115"/>
    </row>
    <row r="73" spans="2:8" ht="12.75">
      <c r="B73" s="122" t="s">
        <v>56</v>
      </c>
      <c r="C73" s="51" t="s">
        <v>24</v>
      </c>
      <c r="D73" s="124">
        <v>804.2695</v>
      </c>
      <c r="E73" s="11"/>
      <c r="F73" s="11" t="s">
        <v>279</v>
      </c>
      <c r="G73" s="11" t="s">
        <v>13</v>
      </c>
      <c r="H73" s="12"/>
    </row>
    <row r="74" spans="2:8" ht="12.75">
      <c r="B74" s="122" t="s">
        <v>175</v>
      </c>
      <c r="C74" s="51" t="s">
        <v>24</v>
      </c>
      <c r="D74" s="124">
        <v>341.44758</v>
      </c>
      <c r="E74" s="11"/>
      <c r="F74" s="11" t="s">
        <v>109</v>
      </c>
      <c r="G74" s="11" t="s">
        <v>13</v>
      </c>
      <c r="H74" s="12"/>
    </row>
    <row r="75" spans="2:8" ht="3" customHeight="1">
      <c r="B75" s="122"/>
      <c r="C75" s="51"/>
      <c r="D75" s="51"/>
      <c r="E75" s="51"/>
      <c r="F75" s="51"/>
      <c r="G75" s="51"/>
      <c r="H75" s="52"/>
    </row>
    <row r="76" spans="2:8" ht="13.5" thickBot="1">
      <c r="B76" s="130" t="s">
        <v>58</v>
      </c>
      <c r="C76" s="128"/>
      <c r="D76" s="131">
        <f>SUM(D72:D75)</f>
        <v>2008.08061</v>
      </c>
      <c r="E76" s="128"/>
      <c r="F76" s="128"/>
      <c r="G76" s="128"/>
      <c r="H76" s="129"/>
    </row>
    <row r="77" spans="2:8" ht="13.5" thickBot="1">
      <c r="B77" s="7" t="s">
        <v>228</v>
      </c>
      <c r="C77" s="8"/>
      <c r="D77" s="8"/>
      <c r="E77" s="8"/>
      <c r="F77" s="8"/>
      <c r="G77" s="8"/>
      <c r="H77" s="9"/>
    </row>
    <row r="78" spans="2:8" ht="12.75">
      <c r="B78" s="121">
        <v>-475</v>
      </c>
      <c r="C78" s="78" t="s">
        <v>24</v>
      </c>
      <c r="D78" s="123">
        <v>75.72625</v>
      </c>
      <c r="E78" s="114"/>
      <c r="F78" s="114" t="s">
        <v>279</v>
      </c>
      <c r="G78" s="114" t="s">
        <v>13</v>
      </c>
      <c r="H78" s="115"/>
    </row>
    <row r="79" spans="2:8" ht="12.75">
      <c r="B79" s="122" t="s">
        <v>59</v>
      </c>
      <c r="C79" s="51" t="s">
        <v>17</v>
      </c>
      <c r="D79" s="124">
        <v>1071.077023</v>
      </c>
      <c r="E79" s="11" t="s">
        <v>102</v>
      </c>
      <c r="F79" s="11" t="s">
        <v>279</v>
      </c>
      <c r="G79" s="11" t="s">
        <v>13</v>
      </c>
      <c r="H79" s="12" t="s">
        <v>23</v>
      </c>
    </row>
    <row r="80" spans="2:8" ht="12.75">
      <c r="B80" s="122" t="s">
        <v>61</v>
      </c>
      <c r="C80" s="51" t="s">
        <v>17</v>
      </c>
      <c r="D80" s="124">
        <v>1548.73046</v>
      </c>
      <c r="E80" s="51" t="s">
        <v>102</v>
      </c>
      <c r="F80" s="51" t="s">
        <v>279</v>
      </c>
      <c r="G80" s="51" t="s">
        <v>13</v>
      </c>
      <c r="H80" s="52" t="s">
        <v>23</v>
      </c>
    </row>
    <row r="81" spans="2:8" ht="12.75">
      <c r="B81" s="122" t="s">
        <v>63</v>
      </c>
      <c r="C81" s="51" t="s">
        <v>17</v>
      </c>
      <c r="D81" s="124">
        <v>206.850361</v>
      </c>
      <c r="E81" s="51" t="s">
        <v>102</v>
      </c>
      <c r="F81" s="51" t="s">
        <v>109</v>
      </c>
      <c r="G81" s="51" t="s">
        <v>13</v>
      </c>
      <c r="H81" s="52" t="s">
        <v>23</v>
      </c>
    </row>
    <row r="82" spans="2:8" ht="12.75">
      <c r="B82" s="122" t="s">
        <v>62</v>
      </c>
      <c r="C82" s="51" t="s">
        <v>17</v>
      </c>
      <c r="D82" s="124">
        <v>1294.602782</v>
      </c>
      <c r="E82" s="51" t="s">
        <v>102</v>
      </c>
      <c r="F82" s="51" t="s">
        <v>109</v>
      </c>
      <c r="G82" s="51" t="s">
        <v>13</v>
      </c>
      <c r="H82" s="52" t="s">
        <v>23</v>
      </c>
    </row>
    <row r="83" spans="2:8" ht="12.75">
      <c r="B83" s="122" t="s">
        <v>60</v>
      </c>
      <c r="C83" s="51" t="s">
        <v>17</v>
      </c>
      <c r="D83" s="124">
        <v>1561.284405</v>
      </c>
      <c r="E83" s="51" t="s">
        <v>102</v>
      </c>
      <c r="F83" s="51" t="s">
        <v>109</v>
      </c>
      <c r="G83" s="51" t="s">
        <v>13</v>
      </c>
      <c r="H83" s="52" t="s">
        <v>23</v>
      </c>
    </row>
    <row r="84" spans="2:8" ht="3" customHeight="1">
      <c r="B84" s="122"/>
      <c r="C84" s="51"/>
      <c r="D84" s="51"/>
      <c r="E84" s="51"/>
      <c r="F84" s="51"/>
      <c r="G84" s="51"/>
      <c r="H84" s="52"/>
    </row>
    <row r="85" spans="2:8" ht="13.5" thickBot="1">
      <c r="B85" s="130" t="s">
        <v>64</v>
      </c>
      <c r="C85" s="128"/>
      <c r="D85" s="131">
        <f>SUM(D78:D84)</f>
        <v>5758.271281</v>
      </c>
      <c r="E85" s="128"/>
      <c r="F85" s="128"/>
      <c r="G85" s="128"/>
      <c r="H85" s="129"/>
    </row>
    <row r="89" spans="2:8" ht="12.75">
      <c r="B89" s="1"/>
      <c r="C89" s="1"/>
      <c r="D89" s="1"/>
      <c r="E89" s="1"/>
      <c r="F89" s="1"/>
      <c r="G89" s="1" t="s">
        <v>0</v>
      </c>
      <c r="H89" s="1"/>
    </row>
    <row r="90" spans="2:8" ht="12.75">
      <c r="B90" s="1" t="s">
        <v>25</v>
      </c>
      <c r="C90" s="1"/>
      <c r="D90" s="1"/>
      <c r="E90" s="1"/>
      <c r="F90" s="1"/>
      <c r="G90" s="1" t="s">
        <v>19</v>
      </c>
      <c r="H90" s="1"/>
    </row>
    <row r="91" spans="2:8" ht="12.75">
      <c r="B91" s="1" t="s">
        <v>208</v>
      </c>
      <c r="C91" s="1"/>
      <c r="D91" s="1"/>
      <c r="E91" s="1"/>
      <c r="F91" s="1"/>
      <c r="G91" s="1" t="s">
        <v>38</v>
      </c>
      <c r="H91" s="1"/>
    </row>
    <row r="92" spans="2:8" ht="12.75">
      <c r="B92" s="1" t="s">
        <v>173</v>
      </c>
      <c r="C92" s="1"/>
      <c r="D92" s="1"/>
      <c r="E92" s="1"/>
      <c r="F92" s="1"/>
      <c r="G92" s="1" t="s">
        <v>15</v>
      </c>
      <c r="H92" s="1"/>
    </row>
    <row r="93" spans="2:8" ht="13.5" thickBot="1">
      <c r="B93" s="1"/>
      <c r="C93" s="1"/>
      <c r="D93" s="1"/>
      <c r="E93" s="1"/>
      <c r="F93" s="1"/>
      <c r="G93" s="1"/>
      <c r="H93" s="1"/>
    </row>
    <row r="94" spans="2:8" ht="12.75">
      <c r="B94" s="2" t="s">
        <v>2</v>
      </c>
      <c r="C94" s="2" t="s">
        <v>3</v>
      </c>
      <c r="D94" s="2" t="s">
        <v>4</v>
      </c>
      <c r="E94" s="2" t="s">
        <v>5</v>
      </c>
      <c r="F94" s="2" t="s">
        <v>6</v>
      </c>
      <c r="G94" s="2" t="s">
        <v>7</v>
      </c>
      <c r="H94" s="2" t="s">
        <v>8</v>
      </c>
    </row>
    <row r="95" spans="2:8" ht="15" thickBot="1">
      <c r="B95" s="3" t="s">
        <v>9</v>
      </c>
      <c r="C95" s="3"/>
      <c r="D95" s="3" t="s">
        <v>14</v>
      </c>
      <c r="E95" s="3"/>
      <c r="F95" s="3"/>
      <c r="G95" s="3"/>
      <c r="H95" s="3" t="s">
        <v>10</v>
      </c>
    </row>
    <row r="96" spans="2:8" ht="3" customHeight="1" thickBot="1">
      <c r="B96" s="4"/>
      <c r="C96" s="5"/>
      <c r="D96" s="5"/>
      <c r="E96" s="5"/>
      <c r="F96" s="5"/>
      <c r="G96" s="5"/>
      <c r="H96" s="6"/>
    </row>
    <row r="97" spans="2:8" ht="13.5" thickBot="1">
      <c r="B97" s="7" t="s">
        <v>208</v>
      </c>
      <c r="C97" s="8"/>
      <c r="D97" s="8"/>
      <c r="E97" s="8"/>
      <c r="F97" s="8"/>
      <c r="G97" s="8"/>
      <c r="H97" s="9"/>
    </row>
    <row r="98" spans="2:8" ht="12.75">
      <c r="B98" s="121" t="s">
        <v>231</v>
      </c>
      <c r="C98" s="78" t="s">
        <v>24</v>
      </c>
      <c r="D98" s="123">
        <v>3580</v>
      </c>
      <c r="E98" s="114"/>
      <c r="F98" s="114" t="s">
        <v>109</v>
      </c>
      <c r="G98" s="114" t="s">
        <v>18</v>
      </c>
      <c r="H98" s="115"/>
    </row>
    <row r="99" spans="2:8" ht="12.75">
      <c r="B99" s="122">
        <v>-281</v>
      </c>
      <c r="C99" s="51" t="s">
        <v>24</v>
      </c>
      <c r="D99" s="124">
        <v>67</v>
      </c>
      <c r="E99" s="11"/>
      <c r="F99" s="11" t="s">
        <v>109</v>
      </c>
      <c r="G99" s="11" t="s">
        <v>18</v>
      </c>
      <c r="H99" s="12"/>
    </row>
    <row r="100" spans="2:8" ht="3" customHeight="1">
      <c r="B100" s="132"/>
      <c r="C100" s="133"/>
      <c r="D100" s="134"/>
      <c r="E100" s="10"/>
      <c r="F100" s="135"/>
      <c r="G100" s="10"/>
      <c r="H100" s="47"/>
    </row>
    <row r="101" spans="2:8" ht="13.5" thickBot="1">
      <c r="B101" s="130" t="s">
        <v>232</v>
      </c>
      <c r="C101" s="128"/>
      <c r="D101" s="131">
        <f>SUM(D98:D100)</f>
        <v>3647</v>
      </c>
      <c r="E101" s="84"/>
      <c r="F101" s="86"/>
      <c r="G101" s="84"/>
      <c r="H101" s="85"/>
    </row>
    <row r="119" spans="2:8" ht="12.75">
      <c r="B119" s="271" t="s">
        <v>12</v>
      </c>
      <c r="C119" s="271"/>
      <c r="D119" s="271"/>
      <c r="E119" s="271"/>
      <c r="F119" s="271"/>
      <c r="G119" s="271"/>
      <c r="H119" s="271"/>
    </row>
    <row r="120" spans="2:8" ht="12.75">
      <c r="B120" s="83"/>
      <c r="C120" s="83"/>
      <c r="D120" s="83"/>
      <c r="E120" s="83"/>
      <c r="F120" s="83"/>
      <c r="G120" s="83"/>
      <c r="H120" s="83"/>
    </row>
    <row r="121" spans="2:8" ht="12.75">
      <c r="B121" s="271" t="s">
        <v>11</v>
      </c>
      <c r="C121" s="271"/>
      <c r="D121" s="271"/>
      <c r="E121" s="271"/>
      <c r="F121" s="271"/>
      <c r="G121" s="271"/>
      <c r="H121" s="271"/>
    </row>
    <row r="122" spans="2:8" ht="12.75">
      <c r="B122" s="1"/>
      <c r="C122" s="1"/>
      <c r="D122" s="1"/>
      <c r="E122" s="1"/>
      <c r="F122" s="1"/>
      <c r="G122" s="1" t="s">
        <v>0</v>
      </c>
      <c r="H122" s="1"/>
    </row>
    <row r="123" spans="2:8" ht="12.75">
      <c r="B123" s="1" t="s">
        <v>25</v>
      </c>
      <c r="C123" s="1"/>
      <c r="D123" s="1"/>
      <c r="E123" s="1"/>
      <c r="F123" s="1"/>
      <c r="G123" s="1" t="s">
        <v>20</v>
      </c>
      <c r="H123" s="1"/>
    </row>
    <row r="124" spans="2:8" ht="12.75">
      <c r="B124" s="1" t="s">
        <v>248</v>
      </c>
      <c r="C124" s="1"/>
      <c r="D124" s="1"/>
      <c r="E124" s="1"/>
      <c r="F124" s="1"/>
      <c r="G124" s="1" t="s">
        <v>38</v>
      </c>
      <c r="H124" s="1"/>
    </row>
    <row r="125" spans="2:8" ht="12.75">
      <c r="B125" s="1" t="s">
        <v>30</v>
      </c>
      <c r="C125" s="1"/>
      <c r="D125" s="1"/>
      <c r="E125" s="1"/>
      <c r="F125" s="1"/>
      <c r="G125" s="1" t="s">
        <v>15</v>
      </c>
      <c r="H125" s="1"/>
    </row>
    <row r="126" spans="2:8" ht="13.5" thickBot="1">
      <c r="B126" s="1"/>
      <c r="C126" s="1"/>
      <c r="D126" s="1"/>
      <c r="E126" s="1"/>
      <c r="F126" s="1"/>
      <c r="G126" s="1"/>
      <c r="H126" s="1"/>
    </row>
    <row r="127" spans="2:8" ht="12.75">
      <c r="B127" s="2" t="s">
        <v>2</v>
      </c>
      <c r="C127" s="2" t="s">
        <v>3</v>
      </c>
      <c r="D127" s="2" t="s">
        <v>4</v>
      </c>
      <c r="E127" s="2" t="s">
        <v>5</v>
      </c>
      <c r="F127" s="2" t="s">
        <v>6</v>
      </c>
      <c r="G127" s="2" t="s">
        <v>7</v>
      </c>
      <c r="H127" s="2" t="s">
        <v>8</v>
      </c>
    </row>
    <row r="128" spans="2:8" ht="15" thickBot="1">
      <c r="B128" s="3" t="s">
        <v>9</v>
      </c>
      <c r="C128" s="3"/>
      <c r="D128" s="3" t="s">
        <v>14</v>
      </c>
      <c r="E128" s="3"/>
      <c r="F128" s="3"/>
      <c r="G128" s="3"/>
      <c r="H128" s="3" t="s">
        <v>10</v>
      </c>
    </row>
    <row r="129" spans="2:8" ht="3" customHeight="1" thickBot="1">
      <c r="B129" s="4"/>
      <c r="C129" s="5"/>
      <c r="D129" s="5"/>
      <c r="E129" s="5"/>
      <c r="F129" s="5"/>
      <c r="G129" s="5"/>
      <c r="H129" s="6"/>
    </row>
    <row r="130" spans="2:8" ht="13.5" thickBot="1">
      <c r="B130" s="7" t="s">
        <v>233</v>
      </c>
      <c r="C130" s="8"/>
      <c r="D130" s="8"/>
      <c r="E130" s="8"/>
      <c r="F130" s="8"/>
      <c r="G130" s="8"/>
      <c r="H130" s="9"/>
    </row>
    <row r="131" spans="2:8" ht="12.75">
      <c r="B131" s="121" t="s">
        <v>67</v>
      </c>
      <c r="C131" s="78" t="s">
        <v>32</v>
      </c>
      <c r="D131" s="123">
        <v>3019</v>
      </c>
      <c r="E131" s="114"/>
      <c r="F131" s="114" t="s">
        <v>110</v>
      </c>
      <c r="G131" s="114" t="s">
        <v>18</v>
      </c>
      <c r="H131" s="115"/>
    </row>
    <row r="132" spans="2:8" ht="3" customHeight="1">
      <c r="B132" s="136"/>
      <c r="C132" s="20"/>
      <c r="D132" s="137"/>
      <c r="E132" s="138"/>
      <c r="F132" s="138"/>
      <c r="G132" s="138"/>
      <c r="H132" s="139"/>
    </row>
    <row r="133" spans="2:8" ht="13.5" thickBot="1">
      <c r="B133" s="130" t="s">
        <v>234</v>
      </c>
      <c r="C133" s="128"/>
      <c r="D133" s="131">
        <f>SUM(D131:D132)</f>
        <v>3019</v>
      </c>
      <c r="E133" s="84"/>
      <c r="F133" s="84"/>
      <c r="G133" s="84"/>
      <c r="H133" s="85"/>
    </row>
    <row r="134" spans="2:8" ht="13.5" thickBot="1">
      <c r="B134" s="7" t="s">
        <v>235</v>
      </c>
      <c r="C134" s="8"/>
      <c r="D134" s="8"/>
      <c r="E134" s="8"/>
      <c r="F134" s="8"/>
      <c r="G134" s="8"/>
      <c r="H134" s="9"/>
    </row>
    <row r="135" spans="2:8" ht="12.75">
      <c r="B135" s="121">
        <v>831</v>
      </c>
      <c r="C135" s="78" t="s">
        <v>17</v>
      </c>
      <c r="D135" s="123">
        <v>682.051352</v>
      </c>
      <c r="E135" s="114" t="s">
        <v>103</v>
      </c>
      <c r="F135" s="114" t="s">
        <v>110</v>
      </c>
      <c r="G135" s="114" t="s">
        <v>18</v>
      </c>
      <c r="H135" s="115" t="s">
        <v>23</v>
      </c>
    </row>
    <row r="136" spans="2:8" ht="12.75">
      <c r="B136" s="122">
        <v>803</v>
      </c>
      <c r="C136" s="51" t="s">
        <v>17</v>
      </c>
      <c r="D136" s="124">
        <v>1070.726551</v>
      </c>
      <c r="E136" s="51" t="s">
        <v>103</v>
      </c>
      <c r="F136" s="51" t="s">
        <v>110</v>
      </c>
      <c r="G136" s="51" t="s">
        <v>18</v>
      </c>
      <c r="H136" s="52" t="s">
        <v>23</v>
      </c>
    </row>
    <row r="137" spans="2:8" ht="12.75">
      <c r="B137" s="122">
        <v>1277</v>
      </c>
      <c r="C137" s="51" t="s">
        <v>17</v>
      </c>
      <c r="D137" s="124">
        <v>246.103038</v>
      </c>
      <c r="E137" s="51" t="s">
        <v>103</v>
      </c>
      <c r="F137" s="51" t="s">
        <v>110</v>
      </c>
      <c r="G137" s="51" t="s">
        <v>18</v>
      </c>
      <c r="H137" s="52" t="s">
        <v>23</v>
      </c>
    </row>
    <row r="138" spans="2:8" ht="3" customHeight="1">
      <c r="B138" s="122"/>
      <c r="C138" s="51"/>
      <c r="D138" s="51"/>
      <c r="E138" s="51"/>
      <c r="F138" s="51"/>
      <c r="G138" s="51"/>
      <c r="H138" s="52"/>
    </row>
    <row r="139" spans="2:8" ht="13.5" thickBot="1">
      <c r="B139" s="130" t="s">
        <v>66</v>
      </c>
      <c r="C139" s="128"/>
      <c r="D139" s="131">
        <f>SUM(D135:D138)</f>
        <v>1998.880941</v>
      </c>
      <c r="E139" s="128"/>
      <c r="F139" s="128"/>
      <c r="G139" s="128"/>
      <c r="H139" s="129"/>
    </row>
    <row r="140" spans="2:8" ht="13.5" thickBot="1">
      <c r="B140" s="7" t="s">
        <v>237</v>
      </c>
      <c r="C140" s="8"/>
      <c r="D140" s="8"/>
      <c r="E140" s="8"/>
      <c r="F140" s="8"/>
      <c r="G140" s="8"/>
      <c r="H140" s="9"/>
    </row>
    <row r="141" spans="2:8" ht="12.75">
      <c r="B141" s="121" t="s">
        <v>70</v>
      </c>
      <c r="C141" s="78" t="s">
        <v>24</v>
      </c>
      <c r="D141" s="123">
        <v>3974.260685</v>
      </c>
      <c r="E141" s="114"/>
      <c r="F141" s="114" t="s">
        <v>109</v>
      </c>
      <c r="G141" s="114" t="s">
        <v>18</v>
      </c>
      <c r="H141" s="115"/>
    </row>
    <row r="142" spans="2:8" ht="12.75">
      <c r="B142" s="122" t="s">
        <v>239</v>
      </c>
      <c r="C142" s="51" t="s">
        <v>24</v>
      </c>
      <c r="D142" s="124">
        <v>509.312657</v>
      </c>
      <c r="E142" s="51"/>
      <c r="F142" s="51" t="s">
        <v>279</v>
      </c>
      <c r="G142" s="51" t="s">
        <v>18</v>
      </c>
      <c r="H142" s="52"/>
    </row>
    <row r="143" spans="2:8" ht="3" customHeight="1">
      <c r="B143" s="122"/>
      <c r="C143" s="51"/>
      <c r="D143" s="51"/>
      <c r="E143" s="51"/>
      <c r="F143" s="51"/>
      <c r="G143" s="51"/>
      <c r="H143" s="52"/>
    </row>
    <row r="144" spans="2:8" ht="13.5" thickBot="1">
      <c r="B144" s="130" t="s">
        <v>68</v>
      </c>
      <c r="C144" s="128"/>
      <c r="D144" s="131">
        <f>SUM(D141:D143)</f>
        <v>4483.573342000001</v>
      </c>
      <c r="E144" s="128"/>
      <c r="F144" s="128"/>
      <c r="G144" s="128"/>
      <c r="H144" s="129"/>
    </row>
    <row r="145" spans="2:8" ht="13.5" thickBot="1">
      <c r="B145" s="7" t="s">
        <v>182</v>
      </c>
      <c r="C145" s="8"/>
      <c r="D145" s="8"/>
      <c r="E145" s="8"/>
      <c r="F145" s="8"/>
      <c r="G145" s="8"/>
      <c r="H145" s="9"/>
    </row>
    <row r="146" spans="2:8" ht="12.75">
      <c r="B146" s="121" t="s">
        <v>241</v>
      </c>
      <c r="C146" s="78" t="s">
        <v>24</v>
      </c>
      <c r="D146" s="123">
        <v>1272.1289</v>
      </c>
      <c r="E146" s="114"/>
      <c r="F146" s="114" t="s">
        <v>280</v>
      </c>
      <c r="G146" s="114" t="s">
        <v>13</v>
      </c>
      <c r="H146" s="115"/>
    </row>
    <row r="147" spans="2:8" ht="12.75">
      <c r="B147" s="122" t="s">
        <v>242</v>
      </c>
      <c r="C147" s="51" t="s">
        <v>24</v>
      </c>
      <c r="D147" s="124">
        <v>1009.81685</v>
      </c>
      <c r="E147" s="51"/>
      <c r="F147" s="51" t="s">
        <v>280</v>
      </c>
      <c r="G147" s="51" t="s">
        <v>13</v>
      </c>
      <c r="H147" s="52"/>
    </row>
    <row r="148" spans="2:8" ht="12.75">
      <c r="B148" s="122" t="s">
        <v>243</v>
      </c>
      <c r="C148" s="51" t="s">
        <v>24</v>
      </c>
      <c r="D148" s="124">
        <v>1271.8245</v>
      </c>
      <c r="E148" s="51"/>
      <c r="F148" s="51" t="s">
        <v>280</v>
      </c>
      <c r="G148" s="51" t="s">
        <v>13</v>
      </c>
      <c r="H148" s="52"/>
    </row>
    <row r="149" spans="2:8" ht="12.75">
      <c r="B149" s="122" t="s">
        <v>244</v>
      </c>
      <c r="C149" s="51" t="s">
        <v>24</v>
      </c>
      <c r="D149" s="124">
        <v>1271.8245</v>
      </c>
      <c r="E149" s="51"/>
      <c r="F149" s="51" t="s">
        <v>280</v>
      </c>
      <c r="G149" s="51" t="s">
        <v>13</v>
      </c>
      <c r="H149" s="52"/>
    </row>
    <row r="150" spans="2:8" ht="12.75">
      <c r="B150" s="122" t="s">
        <v>245</v>
      </c>
      <c r="C150" s="51" t="s">
        <v>24</v>
      </c>
      <c r="D150" s="124">
        <v>1272.1289</v>
      </c>
      <c r="E150" s="51"/>
      <c r="F150" s="51" t="s">
        <v>280</v>
      </c>
      <c r="G150" s="51" t="s">
        <v>13</v>
      </c>
      <c r="H150" s="52"/>
    </row>
    <row r="151" spans="2:8" ht="12.75">
      <c r="B151" s="122">
        <v>1380</v>
      </c>
      <c r="C151" s="51" t="s">
        <v>24</v>
      </c>
      <c r="D151" s="124">
        <v>1393.222296</v>
      </c>
      <c r="E151" s="51"/>
      <c r="F151" s="51" t="s">
        <v>280</v>
      </c>
      <c r="G151" s="51" t="s">
        <v>13</v>
      </c>
      <c r="H151" s="52"/>
    </row>
    <row r="152" spans="2:8" ht="12.75">
      <c r="B152" s="122">
        <v>1335</v>
      </c>
      <c r="C152" s="51" t="s">
        <v>24</v>
      </c>
      <c r="D152" s="124">
        <v>145.273226</v>
      </c>
      <c r="E152" s="51"/>
      <c r="F152" s="51" t="s">
        <v>110</v>
      </c>
      <c r="G152" s="51" t="s">
        <v>13</v>
      </c>
      <c r="H152" s="52"/>
    </row>
    <row r="153" spans="2:8" ht="12.75">
      <c r="B153" s="122" t="s">
        <v>183</v>
      </c>
      <c r="C153" s="51" t="s">
        <v>24</v>
      </c>
      <c r="D153" s="124">
        <v>7631.418472</v>
      </c>
      <c r="E153" s="51"/>
      <c r="F153" s="51" t="s">
        <v>280</v>
      </c>
      <c r="G153" s="51" t="s">
        <v>13</v>
      </c>
      <c r="H153" s="52"/>
    </row>
    <row r="154" spans="2:8" ht="12.75">
      <c r="B154" s="122">
        <v>459</v>
      </c>
      <c r="C154" s="51" t="s">
        <v>24</v>
      </c>
      <c r="D154" s="124">
        <v>1960.782801</v>
      </c>
      <c r="E154" s="51"/>
      <c r="F154" s="51" t="s">
        <v>280</v>
      </c>
      <c r="G154" s="51" t="s">
        <v>13</v>
      </c>
      <c r="H154" s="52"/>
    </row>
    <row r="155" spans="2:8" ht="12.75">
      <c r="B155" s="122" t="s">
        <v>246</v>
      </c>
      <c r="C155" s="51" t="s">
        <v>24</v>
      </c>
      <c r="D155" s="124">
        <v>1272.1289</v>
      </c>
      <c r="E155" s="51"/>
      <c r="F155" s="51" t="s">
        <v>280</v>
      </c>
      <c r="G155" s="51" t="s">
        <v>13</v>
      </c>
      <c r="H155" s="52"/>
    </row>
    <row r="156" spans="2:8" ht="12.75">
      <c r="B156" s="122" t="s">
        <v>247</v>
      </c>
      <c r="C156" s="51" t="s">
        <v>24</v>
      </c>
      <c r="D156" s="124">
        <v>1271.8706</v>
      </c>
      <c r="E156" s="51"/>
      <c r="F156" s="51" t="s">
        <v>280</v>
      </c>
      <c r="G156" s="51" t="s">
        <v>13</v>
      </c>
      <c r="H156" s="52"/>
    </row>
    <row r="157" spans="2:8" ht="3" customHeight="1">
      <c r="B157" s="122"/>
      <c r="C157" s="51"/>
      <c r="D157" s="51"/>
      <c r="E157" s="51"/>
      <c r="F157" s="51"/>
      <c r="G157" s="51"/>
      <c r="H157" s="52"/>
    </row>
    <row r="158" spans="2:8" ht="13.5" thickBot="1">
      <c r="B158" s="130" t="s">
        <v>69</v>
      </c>
      <c r="C158" s="128"/>
      <c r="D158" s="131">
        <f>SUM(D146:D157)</f>
        <v>19772.419944999998</v>
      </c>
      <c r="E158" s="128"/>
      <c r="F158" s="128"/>
      <c r="G158" s="128"/>
      <c r="H158" s="129"/>
    </row>
    <row r="159" spans="2:8" ht="13.5" thickBot="1">
      <c r="B159" s="7" t="s">
        <v>310</v>
      </c>
      <c r="C159" s="8"/>
      <c r="D159" s="8"/>
      <c r="E159" s="8"/>
      <c r="F159" s="8"/>
      <c r="G159" s="8"/>
      <c r="H159" s="9"/>
    </row>
    <row r="160" spans="2:8" ht="12.75">
      <c r="B160" s="121" t="s">
        <v>71</v>
      </c>
      <c r="C160" s="78" t="s">
        <v>17</v>
      </c>
      <c r="D160" s="123">
        <v>500</v>
      </c>
      <c r="E160" s="114" t="s">
        <v>102</v>
      </c>
      <c r="F160" s="114" t="s">
        <v>279</v>
      </c>
      <c r="G160" s="114" t="s">
        <v>18</v>
      </c>
      <c r="H160" s="115" t="s">
        <v>23</v>
      </c>
    </row>
    <row r="161" spans="2:8" ht="3" customHeight="1">
      <c r="B161" s="119"/>
      <c r="C161" s="120"/>
      <c r="D161" s="120"/>
      <c r="E161" s="120"/>
      <c r="F161" s="120"/>
      <c r="G161" s="120"/>
      <c r="H161" s="126"/>
    </row>
    <row r="162" spans="2:8" ht="13.5" thickBot="1">
      <c r="B162" s="127" t="s">
        <v>312</v>
      </c>
      <c r="C162" s="87"/>
      <c r="D162" s="131">
        <f>SUM(D160:D161)</f>
        <v>500</v>
      </c>
      <c r="E162" s="87"/>
      <c r="F162" s="87"/>
      <c r="G162" s="87"/>
      <c r="H162" s="88"/>
    </row>
    <row r="179" spans="2:8" ht="12.75">
      <c r="B179" s="271" t="s">
        <v>12</v>
      </c>
      <c r="C179" s="271"/>
      <c r="D179" s="271"/>
      <c r="E179" s="271"/>
      <c r="F179" s="271"/>
      <c r="G179" s="271"/>
      <c r="H179" s="271"/>
    </row>
    <row r="180" spans="2:8" ht="12.75">
      <c r="B180" s="271" t="s">
        <v>11</v>
      </c>
      <c r="C180" s="271"/>
      <c r="D180" s="271"/>
      <c r="E180" s="271"/>
      <c r="F180" s="271"/>
      <c r="G180" s="271"/>
      <c r="H180" s="271"/>
    </row>
    <row r="181" spans="2:8" ht="12.75">
      <c r="B181" s="1"/>
      <c r="C181" s="1"/>
      <c r="D181" s="1"/>
      <c r="E181" s="1"/>
      <c r="F181" s="1"/>
      <c r="G181" s="1" t="s">
        <v>0</v>
      </c>
      <c r="H181" s="1"/>
    </row>
    <row r="182" spans="2:8" ht="12.75">
      <c r="B182" s="1" t="s">
        <v>25</v>
      </c>
      <c r="C182" s="1"/>
      <c r="D182" s="1"/>
      <c r="E182" s="1"/>
      <c r="F182" s="1"/>
      <c r="G182" s="1" t="s">
        <v>27</v>
      </c>
      <c r="H182" s="1"/>
    </row>
    <row r="183" spans="2:8" ht="12.75">
      <c r="B183" s="1" t="s">
        <v>309</v>
      </c>
      <c r="C183" s="1"/>
      <c r="D183" s="1"/>
      <c r="E183" s="1"/>
      <c r="F183" s="1"/>
      <c r="G183" s="1" t="s">
        <v>38</v>
      </c>
      <c r="H183" s="1"/>
    </row>
    <row r="184" spans="2:8" ht="13.5" thickBot="1">
      <c r="B184" s="1" t="s">
        <v>34</v>
      </c>
      <c r="C184" s="1"/>
      <c r="D184" s="1"/>
      <c r="E184" s="1"/>
      <c r="F184" s="1"/>
      <c r="G184" s="1" t="s">
        <v>15</v>
      </c>
      <c r="H184" s="1"/>
    </row>
    <row r="185" spans="2:8" ht="12.75">
      <c r="B185" s="2" t="s">
        <v>2</v>
      </c>
      <c r="C185" s="2" t="s">
        <v>3</v>
      </c>
      <c r="D185" s="2" t="s">
        <v>4</v>
      </c>
      <c r="E185" s="2" t="s">
        <v>5</v>
      </c>
      <c r="F185" s="2" t="s">
        <v>6</v>
      </c>
      <c r="G185" s="2" t="s">
        <v>7</v>
      </c>
      <c r="H185" s="2" t="s">
        <v>8</v>
      </c>
    </row>
    <row r="186" spans="2:8" ht="15" thickBot="1">
      <c r="B186" s="3" t="s">
        <v>9</v>
      </c>
      <c r="C186" s="3"/>
      <c r="D186" s="3" t="s">
        <v>14</v>
      </c>
      <c r="E186" s="3"/>
      <c r="F186" s="3"/>
      <c r="G186" s="3"/>
      <c r="H186" s="3" t="s">
        <v>10</v>
      </c>
    </row>
    <row r="187" spans="2:8" ht="3" customHeight="1" thickBot="1">
      <c r="B187" s="4"/>
      <c r="C187" s="5"/>
      <c r="D187" s="5"/>
      <c r="E187" s="5"/>
      <c r="F187" s="5"/>
      <c r="G187" s="5"/>
      <c r="H187" s="6"/>
    </row>
    <row r="188" spans="2:8" ht="13.5" thickBot="1">
      <c r="B188" s="7" t="s">
        <v>249</v>
      </c>
      <c r="C188" s="8"/>
      <c r="D188" s="8"/>
      <c r="E188" s="8"/>
      <c r="F188" s="8"/>
      <c r="G188" s="8"/>
      <c r="H188" s="9"/>
    </row>
    <row r="189" spans="2:8" ht="12.75">
      <c r="B189" s="121">
        <f>-436/1</f>
        <v>-436</v>
      </c>
      <c r="C189" s="78" t="s">
        <v>24</v>
      </c>
      <c r="D189" s="123">
        <v>25.30485</v>
      </c>
      <c r="E189" s="114"/>
      <c r="F189" s="114" t="s">
        <v>279</v>
      </c>
      <c r="G189" s="114" t="s">
        <v>13</v>
      </c>
      <c r="H189" s="115"/>
    </row>
    <row r="190" spans="2:8" ht="12.75">
      <c r="B190" s="122">
        <f>-498/2</f>
        <v>-249</v>
      </c>
      <c r="C190" s="51" t="s">
        <v>24</v>
      </c>
      <c r="D190" s="124">
        <v>24.0238</v>
      </c>
      <c r="E190" s="51"/>
      <c r="F190" s="51" t="s">
        <v>279</v>
      </c>
      <c r="G190" s="51" t="s">
        <v>13</v>
      </c>
      <c r="H190" s="52"/>
    </row>
    <row r="191" spans="2:8" ht="12.75">
      <c r="B191" s="122" t="s">
        <v>186</v>
      </c>
      <c r="C191" s="51" t="s">
        <v>24</v>
      </c>
      <c r="D191" s="124">
        <v>118.509595</v>
      </c>
      <c r="E191" s="51"/>
      <c r="F191" s="51" t="s">
        <v>109</v>
      </c>
      <c r="G191" s="51" t="s">
        <v>13</v>
      </c>
      <c r="H191" s="52"/>
    </row>
    <row r="192" spans="2:8" ht="12.75">
      <c r="B192" s="122">
        <f>-498/1</f>
        <v>-498</v>
      </c>
      <c r="C192" s="51" t="s">
        <v>24</v>
      </c>
      <c r="D192" s="124">
        <v>128.4151</v>
      </c>
      <c r="E192" s="51"/>
      <c r="F192" s="51" t="s">
        <v>279</v>
      </c>
      <c r="G192" s="51" t="s">
        <v>13</v>
      </c>
      <c r="H192" s="52"/>
    </row>
    <row r="193" spans="2:8" ht="12.75">
      <c r="B193" s="122" t="s">
        <v>185</v>
      </c>
      <c r="C193" s="51" t="s">
        <v>24</v>
      </c>
      <c r="D193" s="124">
        <v>143.368135</v>
      </c>
      <c r="E193" s="51"/>
      <c r="F193" s="51" t="s">
        <v>109</v>
      </c>
      <c r="G193" s="51" t="s">
        <v>13</v>
      </c>
      <c r="H193" s="52"/>
    </row>
    <row r="194" spans="2:8" ht="12.75">
      <c r="B194" s="122" t="s">
        <v>251</v>
      </c>
      <c r="C194" s="51" t="s">
        <v>24</v>
      </c>
      <c r="D194" s="124">
        <v>156.952655</v>
      </c>
      <c r="E194" s="51"/>
      <c r="F194" s="51" t="s">
        <v>109</v>
      </c>
      <c r="G194" s="51" t="s">
        <v>13</v>
      </c>
      <c r="H194" s="52"/>
    </row>
    <row r="195" spans="2:8" ht="12.75">
      <c r="B195" s="122" t="s">
        <v>252</v>
      </c>
      <c r="C195" s="51" t="s">
        <v>24</v>
      </c>
      <c r="D195" s="124">
        <v>295.98835</v>
      </c>
      <c r="E195" s="51"/>
      <c r="F195" s="51" t="s">
        <v>109</v>
      </c>
      <c r="G195" s="51" t="s">
        <v>13</v>
      </c>
      <c r="H195" s="52"/>
    </row>
    <row r="196" spans="2:8" ht="12.75">
      <c r="B196" s="122" t="s">
        <v>184</v>
      </c>
      <c r="C196" s="51" t="s">
        <v>24</v>
      </c>
      <c r="D196" s="124">
        <v>331.63749</v>
      </c>
      <c r="E196" s="51"/>
      <c r="F196" s="51" t="s">
        <v>109</v>
      </c>
      <c r="G196" s="51" t="s">
        <v>13</v>
      </c>
      <c r="H196" s="52"/>
    </row>
    <row r="197" spans="2:8" ht="12.75">
      <c r="B197" s="122" t="s">
        <v>187</v>
      </c>
      <c r="C197" s="51" t="s">
        <v>24</v>
      </c>
      <c r="D197" s="124">
        <v>132.7995</v>
      </c>
      <c r="E197" s="51"/>
      <c r="F197" s="51" t="s">
        <v>109</v>
      </c>
      <c r="G197" s="51" t="s">
        <v>13</v>
      </c>
      <c r="H197" s="52"/>
    </row>
    <row r="198" spans="2:8" ht="12.75">
      <c r="B198" s="122">
        <f>-436/2</f>
        <v>-218</v>
      </c>
      <c r="C198" s="51" t="s">
        <v>24</v>
      </c>
      <c r="D198" s="124">
        <v>10.7036</v>
      </c>
      <c r="E198" s="51"/>
      <c r="F198" s="51" t="s">
        <v>279</v>
      </c>
      <c r="G198" s="51" t="s">
        <v>13</v>
      </c>
      <c r="H198" s="52"/>
    </row>
    <row r="199" spans="2:8" ht="3" customHeight="1">
      <c r="B199" s="122"/>
      <c r="C199" s="51"/>
      <c r="D199" s="51"/>
      <c r="E199" s="51"/>
      <c r="F199" s="51"/>
      <c r="G199" s="51"/>
      <c r="H199" s="52"/>
    </row>
    <row r="200" spans="2:8" ht="13.5" thickBot="1">
      <c r="B200" s="130" t="s">
        <v>188</v>
      </c>
      <c r="C200" s="128"/>
      <c r="D200" s="131">
        <f>SUM(D189:D199)</f>
        <v>1367.7030750000001</v>
      </c>
      <c r="E200" s="128"/>
      <c r="F200" s="128"/>
      <c r="G200" s="128"/>
      <c r="H200" s="129"/>
    </row>
    <row r="201" spans="2:8" ht="13.5" thickBot="1">
      <c r="B201" s="7" t="s">
        <v>253</v>
      </c>
      <c r="C201" s="8"/>
      <c r="D201" s="8"/>
      <c r="E201" s="8"/>
      <c r="F201" s="8"/>
      <c r="G201" s="8"/>
      <c r="H201" s="9"/>
    </row>
    <row r="202" spans="2:8" ht="12.75">
      <c r="B202" s="121" t="s">
        <v>65</v>
      </c>
      <c r="C202" s="78" t="s">
        <v>24</v>
      </c>
      <c r="D202" s="123">
        <v>2844</v>
      </c>
      <c r="E202" s="114"/>
      <c r="F202" s="114" t="s">
        <v>109</v>
      </c>
      <c r="G202" s="114" t="s">
        <v>13</v>
      </c>
      <c r="H202" s="115"/>
    </row>
    <row r="203" spans="2:8" ht="3" customHeight="1">
      <c r="B203" s="122"/>
      <c r="C203" s="51"/>
      <c r="D203" s="124"/>
      <c r="E203" s="51"/>
      <c r="F203" s="51"/>
      <c r="G203" s="51"/>
      <c r="H203" s="52"/>
    </row>
    <row r="204" spans="2:8" ht="13.5" thickBot="1">
      <c r="B204" s="143" t="s">
        <v>189</v>
      </c>
      <c r="C204" s="133"/>
      <c r="D204" s="134">
        <f>SUM(D202:D203)</f>
        <v>2844</v>
      </c>
      <c r="E204" s="133"/>
      <c r="F204" s="133"/>
      <c r="G204" s="133"/>
      <c r="H204" s="140"/>
    </row>
    <row r="205" spans="2:8" ht="12.75">
      <c r="B205" s="141"/>
      <c r="C205" s="141"/>
      <c r="D205" s="142"/>
      <c r="E205" s="141"/>
      <c r="F205" s="141"/>
      <c r="G205" s="141"/>
      <c r="H205" s="141"/>
    </row>
    <row r="206" spans="2:8" ht="12.75">
      <c r="B206" s="1"/>
      <c r="C206" s="1"/>
      <c r="D206" s="1"/>
      <c r="E206" s="1"/>
      <c r="F206" s="1"/>
      <c r="G206" s="1" t="s">
        <v>0</v>
      </c>
      <c r="H206" s="1"/>
    </row>
    <row r="207" spans="2:8" ht="12.75">
      <c r="B207" s="1" t="s">
        <v>25</v>
      </c>
      <c r="C207" s="1"/>
      <c r="D207" s="1"/>
      <c r="E207" s="1"/>
      <c r="F207" s="1"/>
      <c r="G207" s="1" t="s">
        <v>27</v>
      </c>
      <c r="H207" s="1"/>
    </row>
    <row r="208" spans="2:8" ht="12.75">
      <c r="B208" s="1" t="s">
        <v>315</v>
      </c>
      <c r="C208" s="1"/>
      <c r="D208" s="1"/>
      <c r="E208" s="1"/>
      <c r="F208" s="1"/>
      <c r="G208" s="1" t="s">
        <v>38</v>
      </c>
      <c r="H208" s="1"/>
    </row>
    <row r="209" spans="2:8" ht="13.5" thickBot="1">
      <c r="B209" s="1" t="s">
        <v>35</v>
      </c>
      <c r="C209" s="1"/>
      <c r="D209" s="1"/>
      <c r="E209" s="1"/>
      <c r="F209" s="1"/>
      <c r="G209" s="1" t="s">
        <v>15</v>
      </c>
      <c r="H209" s="1"/>
    </row>
    <row r="210" spans="2:8" ht="12.75">
      <c r="B210" s="2" t="s">
        <v>2</v>
      </c>
      <c r="C210" s="2" t="s">
        <v>3</v>
      </c>
      <c r="D210" s="2" t="s">
        <v>4</v>
      </c>
      <c r="E210" s="2" t="s">
        <v>5</v>
      </c>
      <c r="F210" s="2" t="s">
        <v>6</v>
      </c>
      <c r="G210" s="2" t="s">
        <v>7</v>
      </c>
      <c r="H210" s="2" t="s">
        <v>8</v>
      </c>
    </row>
    <row r="211" spans="2:8" ht="15" thickBot="1">
      <c r="B211" s="3" t="s">
        <v>9</v>
      </c>
      <c r="C211" s="3"/>
      <c r="D211" s="3" t="s">
        <v>14</v>
      </c>
      <c r="E211" s="3"/>
      <c r="F211" s="3"/>
      <c r="G211" s="3"/>
      <c r="H211" s="3" t="s">
        <v>10</v>
      </c>
    </row>
    <row r="212" spans="2:8" ht="3" customHeight="1" thickBot="1">
      <c r="B212" s="4"/>
      <c r="C212" s="5"/>
      <c r="D212" s="5"/>
      <c r="E212" s="5"/>
      <c r="F212" s="5"/>
      <c r="G212" s="5"/>
      <c r="H212" s="6"/>
    </row>
    <row r="213" spans="2:8" ht="13.5" thickBot="1">
      <c r="B213" s="7" t="s">
        <v>254</v>
      </c>
      <c r="C213" s="8"/>
      <c r="D213" s="8"/>
      <c r="E213" s="8"/>
      <c r="F213" s="8"/>
      <c r="G213" s="8"/>
      <c r="H213" s="9"/>
    </row>
    <row r="214" spans="2:8" ht="12.75">
      <c r="B214" s="121" t="s">
        <v>73</v>
      </c>
      <c r="C214" s="78" t="s">
        <v>32</v>
      </c>
      <c r="D214" s="123">
        <v>423</v>
      </c>
      <c r="E214" s="114"/>
      <c r="F214" s="114" t="s">
        <v>110</v>
      </c>
      <c r="G214" s="114" t="s">
        <v>18</v>
      </c>
      <c r="H214" s="115"/>
    </row>
    <row r="215" spans="2:8" ht="3" customHeight="1">
      <c r="B215" s="119"/>
      <c r="C215" s="120"/>
      <c r="D215" s="120"/>
      <c r="E215" s="120"/>
      <c r="F215" s="120"/>
      <c r="G215" s="120"/>
      <c r="H215" s="126"/>
    </row>
    <row r="216" spans="2:8" ht="13.5" thickBot="1">
      <c r="B216" s="144" t="s">
        <v>72</v>
      </c>
      <c r="C216" s="145"/>
      <c r="D216" s="134">
        <f>SUM(D214:D215)</f>
        <v>423</v>
      </c>
      <c r="E216" s="145"/>
      <c r="F216" s="145"/>
      <c r="G216" s="145"/>
      <c r="H216" s="146"/>
    </row>
    <row r="217" spans="2:8" ht="13.5" thickBot="1">
      <c r="B217" s="147" t="s">
        <v>255</v>
      </c>
      <c r="C217" s="148"/>
      <c r="D217" s="149"/>
      <c r="E217" s="148"/>
      <c r="F217" s="148"/>
      <c r="G217" s="148"/>
      <c r="H217" s="150"/>
    </row>
    <row r="218" spans="2:8" ht="12.75">
      <c r="B218" s="121" t="s">
        <v>197</v>
      </c>
      <c r="C218" s="78" t="s">
        <v>24</v>
      </c>
      <c r="D218" s="123">
        <v>337.156828</v>
      </c>
      <c r="E218" s="78"/>
      <c r="F218" s="78" t="s">
        <v>109</v>
      </c>
      <c r="G218" s="78" t="s">
        <v>18</v>
      </c>
      <c r="H218" s="151"/>
    </row>
    <row r="219" spans="2:8" ht="12.75">
      <c r="B219" s="122" t="s">
        <v>200</v>
      </c>
      <c r="C219" s="51" t="s">
        <v>17</v>
      </c>
      <c r="D219" s="124">
        <v>43.79572</v>
      </c>
      <c r="E219" s="51" t="s">
        <v>257</v>
      </c>
      <c r="F219" s="51" t="s">
        <v>279</v>
      </c>
      <c r="G219" s="51" t="s">
        <v>13</v>
      </c>
      <c r="H219" s="52" t="s">
        <v>22</v>
      </c>
    </row>
    <row r="220" spans="2:8" ht="12.75">
      <c r="B220" s="122">
        <v>1382</v>
      </c>
      <c r="C220" s="51" t="s">
        <v>24</v>
      </c>
      <c r="D220" s="124">
        <v>65.665322</v>
      </c>
      <c r="E220" s="51"/>
      <c r="F220" s="51" t="s">
        <v>110</v>
      </c>
      <c r="G220" s="51" t="s">
        <v>13</v>
      </c>
      <c r="H220" s="52"/>
    </row>
    <row r="221" spans="2:8" ht="12.75">
      <c r="B221" s="122" t="s">
        <v>201</v>
      </c>
      <c r="C221" s="51" t="s">
        <v>24</v>
      </c>
      <c r="D221" s="124">
        <v>47.046196</v>
      </c>
      <c r="E221" s="51"/>
      <c r="F221" s="51" t="s">
        <v>109</v>
      </c>
      <c r="G221" s="51" t="s">
        <v>18</v>
      </c>
      <c r="H221" s="52"/>
    </row>
    <row r="222" spans="2:8" ht="12.75">
      <c r="B222" s="122">
        <v>410</v>
      </c>
      <c r="C222" s="51" t="s">
        <v>24</v>
      </c>
      <c r="D222" s="124">
        <v>94.531186</v>
      </c>
      <c r="E222" s="51"/>
      <c r="F222" s="51" t="s">
        <v>109</v>
      </c>
      <c r="G222" s="51" t="s">
        <v>18</v>
      </c>
      <c r="H222" s="52"/>
    </row>
    <row r="223" spans="2:8" ht="12.75">
      <c r="B223" s="122" t="s">
        <v>199</v>
      </c>
      <c r="C223" s="51" t="s">
        <v>32</v>
      </c>
      <c r="D223" s="124">
        <v>31.047531</v>
      </c>
      <c r="E223" s="51"/>
      <c r="F223" s="51" t="s">
        <v>109</v>
      </c>
      <c r="G223" s="51" t="s">
        <v>18</v>
      </c>
      <c r="H223" s="52"/>
    </row>
    <row r="224" spans="2:8" ht="12.75">
      <c r="B224" s="122" t="s">
        <v>39</v>
      </c>
      <c r="C224" s="51" t="s">
        <v>17</v>
      </c>
      <c r="D224" s="124">
        <v>1822.068321</v>
      </c>
      <c r="E224" s="51" t="s">
        <v>100</v>
      </c>
      <c r="F224" s="51" t="s">
        <v>109</v>
      </c>
      <c r="G224" s="51" t="s">
        <v>18</v>
      </c>
      <c r="H224" s="52" t="s">
        <v>22</v>
      </c>
    </row>
    <row r="225" spans="2:8" ht="12.75">
      <c r="B225" s="122">
        <v>1384</v>
      </c>
      <c r="C225" s="51" t="s">
        <v>24</v>
      </c>
      <c r="D225" s="124">
        <v>8.82726</v>
      </c>
      <c r="E225" s="51"/>
      <c r="F225" s="51" t="s">
        <v>109</v>
      </c>
      <c r="G225" s="51" t="s">
        <v>13</v>
      </c>
      <c r="H225" s="52"/>
    </row>
    <row r="226" spans="2:8" ht="12.75">
      <c r="B226" s="122">
        <v>409</v>
      </c>
      <c r="C226" s="51" t="s">
        <v>17</v>
      </c>
      <c r="D226" s="124">
        <v>756.513432</v>
      </c>
      <c r="E226" s="51" t="s">
        <v>100</v>
      </c>
      <c r="F226" s="51" t="s">
        <v>109</v>
      </c>
      <c r="G226" s="51" t="s">
        <v>18</v>
      </c>
      <c r="H226" s="52" t="s">
        <v>22</v>
      </c>
    </row>
    <row r="227" spans="2:8" ht="12.75">
      <c r="B227" s="122" t="s">
        <v>198</v>
      </c>
      <c r="C227" s="51" t="s">
        <v>24</v>
      </c>
      <c r="D227" s="124">
        <v>196.644809</v>
      </c>
      <c r="E227" s="51"/>
      <c r="F227" s="51" t="s">
        <v>110</v>
      </c>
      <c r="G227" s="51" t="s">
        <v>18</v>
      </c>
      <c r="H227" s="52"/>
    </row>
    <row r="228" spans="2:8" ht="12.75">
      <c r="B228" s="122">
        <v>1383</v>
      </c>
      <c r="C228" s="51" t="s">
        <v>24</v>
      </c>
      <c r="D228" s="124">
        <v>167.833899</v>
      </c>
      <c r="E228" s="51"/>
      <c r="F228" s="51" t="s">
        <v>110</v>
      </c>
      <c r="G228" s="51" t="s">
        <v>18</v>
      </c>
      <c r="H228" s="52"/>
    </row>
    <row r="229" spans="2:8" ht="3" customHeight="1">
      <c r="B229" s="122"/>
      <c r="C229" s="51"/>
      <c r="D229" s="51"/>
      <c r="E229" s="51"/>
      <c r="F229" s="51"/>
      <c r="G229" s="51"/>
      <c r="H229" s="52"/>
    </row>
    <row r="230" spans="2:8" ht="13.5" thickBot="1">
      <c r="B230" s="130" t="s">
        <v>74</v>
      </c>
      <c r="C230" s="128"/>
      <c r="D230" s="131">
        <f>SUM(D218:D229)</f>
        <v>3571.130504</v>
      </c>
      <c r="E230" s="128"/>
      <c r="F230" s="128"/>
      <c r="G230" s="128"/>
      <c r="H230" s="129"/>
    </row>
    <row r="231" spans="2:8" ht="13.5" thickBot="1">
      <c r="B231" s="251" t="s">
        <v>313</v>
      </c>
      <c r="C231" s="252"/>
      <c r="D231" s="253"/>
      <c r="E231" s="252"/>
      <c r="F231" s="252"/>
      <c r="G231" s="252"/>
      <c r="H231" s="254"/>
    </row>
    <row r="232" spans="2:8" ht="12.75">
      <c r="B232" s="121" t="s">
        <v>73</v>
      </c>
      <c r="C232" s="255" t="s">
        <v>32</v>
      </c>
      <c r="D232" s="123">
        <v>185.743782</v>
      </c>
      <c r="E232" s="78"/>
      <c r="F232" s="255" t="s">
        <v>110</v>
      </c>
      <c r="G232" s="78" t="s">
        <v>18</v>
      </c>
      <c r="H232" s="151"/>
    </row>
    <row r="233" spans="2:8" ht="12.75">
      <c r="B233" s="136">
        <v>960</v>
      </c>
      <c r="C233" s="193" t="s">
        <v>32</v>
      </c>
      <c r="D233" s="137">
        <v>3904.238377</v>
      </c>
      <c r="E233" s="20"/>
      <c r="F233" s="193" t="s">
        <v>110</v>
      </c>
      <c r="G233" s="20" t="s">
        <v>18</v>
      </c>
      <c r="H233" s="22"/>
    </row>
    <row r="234" spans="2:8" ht="12.75">
      <c r="B234" s="122" t="s">
        <v>317</v>
      </c>
      <c r="C234" s="182" t="s">
        <v>17</v>
      </c>
      <c r="D234" s="124">
        <v>979</v>
      </c>
      <c r="E234" s="182" t="s">
        <v>318</v>
      </c>
      <c r="F234" s="182" t="s">
        <v>279</v>
      </c>
      <c r="G234" s="51" t="s">
        <v>18</v>
      </c>
      <c r="H234" s="188" t="s">
        <v>26</v>
      </c>
    </row>
    <row r="235" spans="2:8" ht="12.75">
      <c r="B235" s="256" t="s">
        <v>317</v>
      </c>
      <c r="C235" s="182" t="s">
        <v>17</v>
      </c>
      <c r="D235" s="124">
        <v>336</v>
      </c>
      <c r="E235" s="182" t="s">
        <v>102</v>
      </c>
      <c r="F235" s="182" t="s">
        <v>279</v>
      </c>
      <c r="G235" s="51" t="s">
        <v>18</v>
      </c>
      <c r="H235" s="188" t="s">
        <v>23</v>
      </c>
    </row>
    <row r="236" spans="2:8" ht="12.75">
      <c r="B236" s="122">
        <v>1258</v>
      </c>
      <c r="C236" s="182" t="s">
        <v>24</v>
      </c>
      <c r="D236" s="124">
        <v>30.503521</v>
      </c>
      <c r="E236" s="51"/>
      <c r="F236" s="182" t="s">
        <v>110</v>
      </c>
      <c r="G236" s="51" t="s">
        <v>18</v>
      </c>
      <c r="H236" s="52"/>
    </row>
    <row r="237" spans="2:8" ht="3" customHeight="1">
      <c r="B237" s="122"/>
      <c r="C237" s="51"/>
      <c r="D237" s="51"/>
      <c r="E237" s="51"/>
      <c r="F237" s="51"/>
      <c r="G237" s="51"/>
      <c r="H237" s="52"/>
    </row>
    <row r="238" spans="2:8" ht="13.5" thickBot="1">
      <c r="B238" s="130" t="s">
        <v>314</v>
      </c>
      <c r="C238" s="128"/>
      <c r="D238" s="131">
        <f>SUM(D232:D237)</f>
        <v>5435.48568</v>
      </c>
      <c r="E238" s="128"/>
      <c r="F238" s="128"/>
      <c r="G238" s="128"/>
      <c r="H238" s="129"/>
    </row>
    <row r="239" spans="2:8" ht="12.75">
      <c r="B239" s="271" t="s">
        <v>12</v>
      </c>
      <c r="C239" s="271"/>
      <c r="D239" s="271"/>
      <c r="E239" s="271"/>
      <c r="F239" s="271"/>
      <c r="G239" s="271"/>
      <c r="H239" s="271"/>
    </row>
    <row r="240" spans="2:8" ht="12.75">
      <c r="B240" s="83"/>
      <c r="C240" s="83"/>
      <c r="D240" s="83"/>
      <c r="E240" s="83"/>
      <c r="F240" s="83"/>
      <c r="G240" s="83"/>
      <c r="H240" s="83"/>
    </row>
    <row r="241" spans="2:8" ht="12.75">
      <c r="B241" s="271" t="s">
        <v>11</v>
      </c>
      <c r="C241" s="271"/>
      <c r="D241" s="271"/>
      <c r="E241" s="271"/>
      <c r="F241" s="271"/>
      <c r="G241" s="271"/>
      <c r="H241" s="271"/>
    </row>
    <row r="242" spans="2:8" ht="12.75">
      <c r="B242" s="1"/>
      <c r="C242" s="1"/>
      <c r="D242" s="1"/>
      <c r="E242" s="1"/>
      <c r="F242" s="1"/>
      <c r="G242" s="1" t="s">
        <v>0</v>
      </c>
      <c r="H242" s="1"/>
    </row>
    <row r="243" spans="2:8" ht="12.75">
      <c r="B243" s="1" t="s">
        <v>25</v>
      </c>
      <c r="C243" s="1"/>
      <c r="D243" s="1"/>
      <c r="E243" s="1"/>
      <c r="F243" s="1"/>
      <c r="G243" s="1" t="s">
        <v>28</v>
      </c>
      <c r="H243" s="1"/>
    </row>
    <row r="244" spans="2:8" ht="12.75">
      <c r="B244" s="1" t="s">
        <v>181</v>
      </c>
      <c r="C244" s="1"/>
      <c r="D244" s="1"/>
      <c r="E244" s="1"/>
      <c r="F244" s="1"/>
      <c r="G244" s="1" t="s">
        <v>38</v>
      </c>
      <c r="H244" s="1"/>
    </row>
    <row r="245" spans="2:8" ht="12.75">
      <c r="B245" s="1" t="s">
        <v>178</v>
      </c>
      <c r="C245" s="1"/>
      <c r="D245" s="1"/>
      <c r="E245" s="1"/>
      <c r="F245" s="1"/>
      <c r="G245" s="1" t="s">
        <v>15</v>
      </c>
      <c r="H245" s="1"/>
    </row>
    <row r="246" spans="2:8" ht="13.5" thickBot="1">
      <c r="B246" s="1"/>
      <c r="C246" s="1"/>
      <c r="D246" s="1"/>
      <c r="E246" s="1"/>
      <c r="F246" s="1"/>
      <c r="G246" s="1"/>
      <c r="H246" s="1"/>
    </row>
    <row r="247" spans="2:8" ht="12.75">
      <c r="B247" s="2" t="s">
        <v>2</v>
      </c>
      <c r="C247" s="2" t="s">
        <v>3</v>
      </c>
      <c r="D247" s="2" t="s">
        <v>4</v>
      </c>
      <c r="E247" s="2" t="s">
        <v>5</v>
      </c>
      <c r="F247" s="2" t="s">
        <v>6</v>
      </c>
      <c r="G247" s="2" t="s">
        <v>7</v>
      </c>
      <c r="H247" s="2" t="s">
        <v>8</v>
      </c>
    </row>
    <row r="248" spans="2:8" ht="15" thickBot="1">
      <c r="B248" s="3" t="s">
        <v>9</v>
      </c>
      <c r="C248" s="3"/>
      <c r="D248" s="3" t="s">
        <v>14</v>
      </c>
      <c r="E248" s="3"/>
      <c r="F248" s="3"/>
      <c r="G248" s="3"/>
      <c r="H248" s="3" t="s">
        <v>10</v>
      </c>
    </row>
    <row r="249" spans="2:8" ht="3" customHeight="1" thickBot="1">
      <c r="B249" s="4"/>
      <c r="C249" s="5"/>
      <c r="D249" s="5"/>
      <c r="E249" s="5"/>
      <c r="F249" s="5"/>
      <c r="G249" s="5"/>
      <c r="H249" s="6"/>
    </row>
    <row r="250" spans="2:8" ht="13.5" thickBot="1">
      <c r="B250" s="7" t="s">
        <v>181</v>
      </c>
      <c r="C250" s="8"/>
      <c r="D250" s="8"/>
      <c r="E250" s="8"/>
      <c r="F250" s="8"/>
      <c r="G250" s="8"/>
      <c r="H250" s="9"/>
    </row>
    <row r="251" spans="2:8" ht="12.75">
      <c r="B251" s="121" t="s">
        <v>179</v>
      </c>
      <c r="C251" s="78" t="s">
        <v>32</v>
      </c>
      <c r="D251" s="123">
        <v>752</v>
      </c>
      <c r="E251" s="114"/>
      <c r="F251" s="114" t="s">
        <v>110</v>
      </c>
      <c r="G251" s="114" t="s">
        <v>18</v>
      </c>
      <c r="H251" s="115"/>
    </row>
    <row r="252" spans="2:8" ht="3" customHeight="1">
      <c r="B252" s="119"/>
      <c r="C252" s="120"/>
      <c r="D252" s="120"/>
      <c r="E252" s="120"/>
      <c r="F252" s="120"/>
      <c r="G252" s="120"/>
      <c r="H252" s="126"/>
    </row>
    <row r="253" spans="2:8" ht="13.5" thickBot="1">
      <c r="B253" s="127" t="s">
        <v>180</v>
      </c>
      <c r="C253" s="87"/>
      <c r="D253" s="131">
        <f>SUM(D251:D252)</f>
        <v>752</v>
      </c>
      <c r="E253" s="87"/>
      <c r="F253" s="87"/>
      <c r="G253" s="87"/>
      <c r="H253" s="88"/>
    </row>
    <row r="257" spans="2:8" ht="12.75">
      <c r="B257" s="1"/>
      <c r="C257" s="1"/>
      <c r="D257" s="1"/>
      <c r="E257" s="1"/>
      <c r="F257" s="1"/>
      <c r="G257" s="1" t="s">
        <v>0</v>
      </c>
      <c r="H257" s="1"/>
    </row>
    <row r="258" spans="2:8" ht="12.75">
      <c r="B258" s="1" t="s">
        <v>25</v>
      </c>
      <c r="C258" s="1"/>
      <c r="D258" s="1"/>
      <c r="E258" s="1"/>
      <c r="F258" s="1"/>
      <c r="G258" s="1" t="s">
        <v>28</v>
      </c>
      <c r="H258" s="1"/>
    </row>
    <row r="259" spans="2:8" ht="12.75">
      <c r="B259" s="1" t="s">
        <v>75</v>
      </c>
      <c r="C259" s="1"/>
      <c r="D259" s="1"/>
      <c r="E259" s="1"/>
      <c r="F259" s="1"/>
      <c r="G259" s="1" t="s">
        <v>38</v>
      </c>
      <c r="H259" s="1"/>
    </row>
    <row r="260" spans="2:8" ht="12.75">
      <c r="B260" s="1" t="s">
        <v>36</v>
      </c>
      <c r="C260" s="1"/>
      <c r="D260" s="1"/>
      <c r="E260" s="1"/>
      <c r="F260" s="1"/>
      <c r="G260" s="1" t="s">
        <v>15</v>
      </c>
      <c r="H260" s="1"/>
    </row>
    <row r="261" spans="2:8" ht="13.5" thickBot="1">
      <c r="B261" s="1"/>
      <c r="C261" s="1"/>
      <c r="D261" s="1"/>
      <c r="E261" s="1"/>
      <c r="F261" s="1"/>
      <c r="G261" s="1"/>
      <c r="H261" s="1"/>
    </row>
    <row r="262" spans="2:8" ht="12.75">
      <c r="B262" s="2" t="s">
        <v>2</v>
      </c>
      <c r="C262" s="2" t="s">
        <v>3</v>
      </c>
      <c r="D262" s="2" t="s">
        <v>4</v>
      </c>
      <c r="E262" s="2" t="s">
        <v>5</v>
      </c>
      <c r="F262" s="2" t="s">
        <v>6</v>
      </c>
      <c r="G262" s="2" t="s">
        <v>7</v>
      </c>
      <c r="H262" s="2" t="s">
        <v>8</v>
      </c>
    </row>
    <row r="263" spans="2:8" ht="15" thickBot="1">
      <c r="B263" s="3" t="s">
        <v>9</v>
      </c>
      <c r="C263" s="3"/>
      <c r="D263" s="3" t="s">
        <v>14</v>
      </c>
      <c r="E263" s="3"/>
      <c r="F263" s="3"/>
      <c r="G263" s="3"/>
      <c r="H263" s="3" t="s">
        <v>10</v>
      </c>
    </row>
    <row r="264" spans="2:8" ht="3" customHeight="1" thickBot="1">
      <c r="B264" s="4"/>
      <c r="C264" s="5"/>
      <c r="D264" s="5"/>
      <c r="E264" s="5"/>
      <c r="F264" s="5"/>
      <c r="G264" s="5"/>
      <c r="H264" s="6"/>
    </row>
    <row r="265" spans="2:8" ht="13.5" thickBot="1">
      <c r="B265" s="7" t="s">
        <v>75</v>
      </c>
      <c r="C265" s="8"/>
      <c r="D265" s="8"/>
      <c r="E265" s="8"/>
      <c r="F265" s="8"/>
      <c r="G265" s="8"/>
      <c r="H265" s="9"/>
    </row>
    <row r="266" spans="2:8" ht="12.75">
      <c r="B266" s="121" t="s">
        <v>70</v>
      </c>
      <c r="C266" s="78" t="s">
        <v>24</v>
      </c>
      <c r="D266" s="123">
        <v>13437</v>
      </c>
      <c r="E266" s="114"/>
      <c r="F266" s="114" t="s">
        <v>109</v>
      </c>
      <c r="G266" s="114" t="s">
        <v>18</v>
      </c>
      <c r="H266" s="115"/>
    </row>
    <row r="267" spans="2:8" ht="3" customHeight="1">
      <c r="B267" s="119"/>
      <c r="C267" s="120"/>
      <c r="D267" s="120"/>
      <c r="E267" s="120"/>
      <c r="F267" s="120"/>
      <c r="G267" s="120"/>
      <c r="H267" s="126"/>
    </row>
    <row r="268" spans="2:8" ht="13.5" thickBot="1">
      <c r="B268" s="127" t="s">
        <v>76</v>
      </c>
      <c r="C268" s="87"/>
      <c r="D268" s="131">
        <v>13437</v>
      </c>
      <c r="E268" s="87"/>
      <c r="F268" s="87"/>
      <c r="G268" s="87"/>
      <c r="H268" s="88"/>
    </row>
    <row r="271" spans="2:8" ht="12.75">
      <c r="B271" s="1"/>
      <c r="C271" s="1"/>
      <c r="D271" s="1"/>
      <c r="E271" s="1"/>
      <c r="F271" s="1"/>
      <c r="G271" s="1" t="s">
        <v>0</v>
      </c>
      <c r="H271" s="1"/>
    </row>
    <row r="272" spans="2:8" ht="12.75">
      <c r="B272" s="1" t="s">
        <v>25</v>
      </c>
      <c r="C272" s="1"/>
      <c r="D272" s="1"/>
      <c r="E272" s="1"/>
      <c r="F272" s="1"/>
      <c r="G272" s="1" t="s">
        <v>28</v>
      </c>
      <c r="H272" s="1"/>
    </row>
    <row r="273" spans="2:8" ht="12.75">
      <c r="B273" s="1" t="s">
        <v>77</v>
      </c>
      <c r="C273" s="1"/>
      <c r="D273" s="1"/>
      <c r="E273" s="1"/>
      <c r="F273" s="1"/>
      <c r="G273" s="1" t="s">
        <v>38</v>
      </c>
      <c r="H273" s="1"/>
    </row>
    <row r="274" spans="2:8" ht="12.75">
      <c r="B274" s="1" t="s">
        <v>82</v>
      </c>
      <c r="C274" s="1"/>
      <c r="D274" s="1"/>
      <c r="E274" s="1"/>
      <c r="F274" s="1"/>
      <c r="G274" s="1" t="s">
        <v>15</v>
      </c>
      <c r="H274" s="1"/>
    </row>
    <row r="275" spans="2:8" ht="13.5" thickBot="1">
      <c r="B275" s="1"/>
      <c r="C275" s="1"/>
      <c r="D275" s="1"/>
      <c r="E275" s="1"/>
      <c r="F275" s="1"/>
      <c r="G275" s="1"/>
      <c r="H275" s="1"/>
    </row>
    <row r="276" spans="2:8" ht="12.75">
      <c r="B276" s="2" t="s">
        <v>2</v>
      </c>
      <c r="C276" s="2" t="s">
        <v>3</v>
      </c>
      <c r="D276" s="2" t="s">
        <v>4</v>
      </c>
      <c r="E276" s="2" t="s">
        <v>5</v>
      </c>
      <c r="F276" s="2" t="s">
        <v>6</v>
      </c>
      <c r="G276" s="2" t="s">
        <v>7</v>
      </c>
      <c r="H276" s="2" t="s">
        <v>8</v>
      </c>
    </row>
    <row r="277" spans="2:8" ht="15" thickBot="1">
      <c r="B277" s="3" t="s">
        <v>9</v>
      </c>
      <c r="C277" s="3"/>
      <c r="D277" s="3" t="s">
        <v>14</v>
      </c>
      <c r="E277" s="3"/>
      <c r="F277" s="3"/>
      <c r="G277" s="3"/>
      <c r="H277" s="3" t="s">
        <v>10</v>
      </c>
    </row>
    <row r="278" spans="2:8" ht="3" customHeight="1" thickBot="1">
      <c r="B278" s="4"/>
      <c r="C278" s="5"/>
      <c r="D278" s="5"/>
      <c r="E278" s="5"/>
      <c r="F278" s="5"/>
      <c r="G278" s="5"/>
      <c r="H278" s="6"/>
    </row>
    <row r="279" spans="2:8" ht="13.5" thickBot="1">
      <c r="B279" s="7" t="s">
        <v>77</v>
      </c>
      <c r="C279" s="8"/>
      <c r="D279" s="8"/>
      <c r="E279" s="8"/>
      <c r="F279" s="8"/>
      <c r="G279" s="8"/>
      <c r="H279" s="9"/>
    </row>
    <row r="280" spans="2:8" ht="12.75">
      <c r="B280" s="121" t="s">
        <v>45</v>
      </c>
      <c r="C280" s="78" t="s">
        <v>32</v>
      </c>
      <c r="D280" s="123">
        <v>103.834126</v>
      </c>
      <c r="E280" s="114"/>
      <c r="F280" s="114" t="s">
        <v>110</v>
      </c>
      <c r="G280" s="114" t="s">
        <v>18</v>
      </c>
      <c r="H280" s="115"/>
    </row>
    <row r="281" spans="2:8" ht="12.75">
      <c r="B281" s="122">
        <v>56</v>
      </c>
      <c r="C281" s="51" t="s">
        <v>24</v>
      </c>
      <c r="D281" s="124">
        <v>16.105817</v>
      </c>
      <c r="E281" s="51"/>
      <c r="F281" s="51" t="s">
        <v>109</v>
      </c>
      <c r="G281" s="51" t="s">
        <v>18</v>
      </c>
      <c r="H281" s="52"/>
    </row>
    <row r="282" spans="2:8" ht="12.75">
      <c r="B282" s="122">
        <v>60</v>
      </c>
      <c r="C282" s="51" t="s">
        <v>17</v>
      </c>
      <c r="D282" s="124">
        <v>94.506478</v>
      </c>
      <c r="E282" s="51" t="s">
        <v>99</v>
      </c>
      <c r="F282" s="51" t="s">
        <v>110</v>
      </c>
      <c r="G282" s="51" t="s">
        <v>18</v>
      </c>
      <c r="H282" s="52" t="s">
        <v>22</v>
      </c>
    </row>
    <row r="283" spans="2:8" ht="12.75">
      <c r="B283" s="122">
        <v>59</v>
      </c>
      <c r="C283" s="51" t="s">
        <v>24</v>
      </c>
      <c r="D283" s="124">
        <v>145.126842</v>
      </c>
      <c r="E283" s="51"/>
      <c r="F283" s="51" t="s">
        <v>110</v>
      </c>
      <c r="G283" s="51" t="s">
        <v>18</v>
      </c>
      <c r="H283" s="52"/>
    </row>
    <row r="284" spans="2:8" ht="12.75">
      <c r="B284" s="122">
        <v>1135</v>
      </c>
      <c r="C284" s="51" t="s">
        <v>24</v>
      </c>
      <c r="D284" s="124">
        <v>440.714913</v>
      </c>
      <c r="E284" s="51"/>
      <c r="F284" s="51" t="s">
        <v>110</v>
      </c>
      <c r="G284" s="51" t="s">
        <v>18</v>
      </c>
      <c r="H284" s="52"/>
    </row>
    <row r="285" spans="2:8" ht="12.75">
      <c r="B285" s="122" t="s">
        <v>259</v>
      </c>
      <c r="C285" s="51" t="s">
        <v>37</v>
      </c>
      <c r="D285" s="124">
        <v>46.381093</v>
      </c>
      <c r="E285" s="51"/>
      <c r="F285" s="51" t="s">
        <v>110</v>
      </c>
      <c r="G285" s="51" t="s">
        <v>18</v>
      </c>
      <c r="H285" s="52"/>
    </row>
    <row r="286" spans="2:8" ht="12.75">
      <c r="B286" s="122" t="s">
        <v>80</v>
      </c>
      <c r="C286" s="51" t="s">
        <v>17</v>
      </c>
      <c r="D286" s="124">
        <v>3990.603457</v>
      </c>
      <c r="E286" s="51" t="s">
        <v>99</v>
      </c>
      <c r="F286" s="51" t="s">
        <v>110</v>
      </c>
      <c r="G286" s="51" t="s">
        <v>18</v>
      </c>
      <c r="H286" s="52" t="s">
        <v>22</v>
      </c>
    </row>
    <row r="287" spans="2:8" ht="12.75">
      <c r="B287" s="122" t="s">
        <v>79</v>
      </c>
      <c r="C287" s="51" t="s">
        <v>32</v>
      </c>
      <c r="D287" s="124">
        <v>179.678251</v>
      </c>
      <c r="E287" s="51"/>
      <c r="F287" s="51" t="s">
        <v>110</v>
      </c>
      <c r="G287" s="51" t="s">
        <v>18</v>
      </c>
      <c r="H287" s="52"/>
    </row>
    <row r="288" spans="2:8" ht="12.75">
      <c r="B288" s="122" t="s">
        <v>46</v>
      </c>
      <c r="C288" s="51" t="s">
        <v>17</v>
      </c>
      <c r="D288" s="124">
        <v>6999.641124</v>
      </c>
      <c r="E288" s="51" t="s">
        <v>99</v>
      </c>
      <c r="F288" s="51" t="s">
        <v>279</v>
      </c>
      <c r="G288" s="51" t="s">
        <v>18</v>
      </c>
      <c r="H288" s="52" t="s">
        <v>22</v>
      </c>
    </row>
    <row r="289" spans="2:8" ht="12.75">
      <c r="B289" s="122" t="s">
        <v>81</v>
      </c>
      <c r="C289" s="51" t="s">
        <v>17</v>
      </c>
      <c r="D289" s="124">
        <v>1387.323969</v>
      </c>
      <c r="E289" s="51" t="s">
        <v>260</v>
      </c>
      <c r="F289" s="51" t="s">
        <v>110</v>
      </c>
      <c r="G289" s="51" t="s">
        <v>18</v>
      </c>
      <c r="H289" s="52" t="s">
        <v>22</v>
      </c>
    </row>
    <row r="290" spans="2:8" ht="3" customHeight="1">
      <c r="B290" s="122"/>
      <c r="C290" s="51"/>
      <c r="D290" s="51"/>
      <c r="E290" s="51"/>
      <c r="F290" s="51"/>
      <c r="G290" s="51"/>
      <c r="H290" s="52"/>
    </row>
    <row r="291" spans="2:8" ht="13.5" thickBot="1">
      <c r="B291" s="130" t="s">
        <v>78</v>
      </c>
      <c r="C291" s="128"/>
      <c r="D291" s="131">
        <f>SUM(D280:D290)</f>
        <v>13403.91607</v>
      </c>
      <c r="E291" s="128"/>
      <c r="F291" s="128"/>
      <c r="G291" s="128"/>
      <c r="H291" s="129"/>
    </row>
    <row r="299" spans="2:8" ht="12.75">
      <c r="B299" s="271" t="s">
        <v>12</v>
      </c>
      <c r="C299" s="271"/>
      <c r="D299" s="271"/>
      <c r="E299" s="271"/>
      <c r="F299" s="271"/>
      <c r="G299" s="271"/>
      <c r="H299" s="271"/>
    </row>
    <row r="300" spans="2:8" ht="12.75">
      <c r="B300" s="83"/>
      <c r="C300" s="83"/>
      <c r="D300" s="83"/>
      <c r="E300" s="83"/>
      <c r="F300" s="83"/>
      <c r="G300" s="83"/>
      <c r="H300" s="83"/>
    </row>
    <row r="301" spans="2:8" ht="12.75">
      <c r="B301" s="271" t="s">
        <v>11</v>
      </c>
      <c r="C301" s="271"/>
      <c r="D301" s="271"/>
      <c r="E301" s="271"/>
      <c r="F301" s="271"/>
      <c r="G301" s="271"/>
      <c r="H301" s="271"/>
    </row>
    <row r="302" spans="2:8" ht="12.75">
      <c r="B302" s="1"/>
      <c r="C302" s="1"/>
      <c r="D302" s="1"/>
      <c r="E302" s="1"/>
      <c r="F302" s="1"/>
      <c r="G302" s="1" t="s">
        <v>0</v>
      </c>
      <c r="H302" s="1"/>
    </row>
    <row r="303" spans="2:8" ht="12.75">
      <c r="B303" s="1" t="s">
        <v>261</v>
      </c>
      <c r="C303" s="1"/>
      <c r="D303" s="1"/>
      <c r="E303" s="1"/>
      <c r="F303" s="1"/>
      <c r="G303" s="1" t="s">
        <v>29</v>
      </c>
      <c r="H303" s="1"/>
    </row>
    <row r="304" spans="2:8" ht="12.75">
      <c r="B304" s="1" t="s">
        <v>211</v>
      </c>
      <c r="C304" s="1"/>
      <c r="D304" s="1"/>
      <c r="E304" s="1"/>
      <c r="F304" s="1"/>
      <c r="G304" s="1" t="s">
        <v>38</v>
      </c>
      <c r="H304" s="1"/>
    </row>
    <row r="305" spans="2:8" ht="12.75">
      <c r="B305" s="1" t="s">
        <v>30</v>
      </c>
      <c r="C305" s="1"/>
      <c r="D305" s="1"/>
      <c r="E305" s="1"/>
      <c r="F305" s="1"/>
      <c r="G305" s="1" t="s">
        <v>15</v>
      </c>
      <c r="H305" s="1"/>
    </row>
    <row r="306" spans="2:8" ht="13.5" thickBot="1">
      <c r="B306" s="1"/>
      <c r="C306" s="1"/>
      <c r="D306" s="1"/>
      <c r="E306" s="1"/>
      <c r="F306" s="1"/>
      <c r="G306" s="1"/>
      <c r="H306" s="1"/>
    </row>
    <row r="307" spans="2:8" ht="12.75">
      <c r="B307" s="2" t="s">
        <v>2</v>
      </c>
      <c r="C307" s="2" t="s">
        <v>3</v>
      </c>
      <c r="D307" s="2" t="s">
        <v>4</v>
      </c>
      <c r="E307" s="2" t="s">
        <v>5</v>
      </c>
      <c r="F307" s="2" t="s">
        <v>6</v>
      </c>
      <c r="G307" s="2" t="s">
        <v>7</v>
      </c>
      <c r="H307" s="2" t="s">
        <v>8</v>
      </c>
    </row>
    <row r="308" spans="2:8" ht="15" thickBot="1">
      <c r="B308" s="3" t="s">
        <v>9</v>
      </c>
      <c r="C308" s="3"/>
      <c r="D308" s="3" t="s">
        <v>14</v>
      </c>
      <c r="E308" s="3"/>
      <c r="F308" s="3"/>
      <c r="G308" s="3"/>
      <c r="H308" s="3" t="s">
        <v>10</v>
      </c>
    </row>
    <row r="309" spans="2:8" ht="3" customHeight="1" thickBot="1">
      <c r="B309" s="4"/>
      <c r="C309" s="5"/>
      <c r="D309" s="5"/>
      <c r="E309" s="5"/>
      <c r="F309" s="5"/>
      <c r="G309" s="5"/>
      <c r="H309" s="6"/>
    </row>
    <row r="310" spans="2:8" ht="13.5" thickBot="1">
      <c r="B310" s="7" t="s">
        <v>262</v>
      </c>
      <c r="C310" s="8"/>
      <c r="D310" s="8"/>
      <c r="E310" s="8"/>
      <c r="F310" s="8"/>
      <c r="G310" s="8"/>
      <c r="H310" s="9"/>
    </row>
    <row r="311" spans="2:8" ht="12.75">
      <c r="B311" s="153" t="s">
        <v>84</v>
      </c>
      <c r="C311" s="154" t="s">
        <v>32</v>
      </c>
      <c r="D311" s="155">
        <v>775.611445</v>
      </c>
      <c r="E311" s="156"/>
      <c r="F311" s="154" t="s">
        <v>110</v>
      </c>
      <c r="G311" s="154" t="s">
        <v>13</v>
      </c>
      <c r="H311" s="157"/>
    </row>
    <row r="312" spans="2:8" ht="12.75">
      <c r="B312" s="158" t="s">
        <v>85</v>
      </c>
      <c r="C312" s="159" t="s">
        <v>24</v>
      </c>
      <c r="D312" s="160">
        <v>584.0765</v>
      </c>
      <c r="E312" s="161"/>
      <c r="F312" s="159" t="s">
        <v>281</v>
      </c>
      <c r="G312" s="159" t="s">
        <v>13</v>
      </c>
      <c r="H312" s="162"/>
    </row>
    <row r="313" spans="2:8" ht="12.75">
      <c r="B313" s="158">
        <v>-320</v>
      </c>
      <c r="C313" s="159" t="s">
        <v>24</v>
      </c>
      <c r="D313" s="160">
        <v>147.406625</v>
      </c>
      <c r="E313" s="161"/>
      <c r="F313" s="159" t="s">
        <v>280</v>
      </c>
      <c r="G313" s="159" t="s">
        <v>13</v>
      </c>
      <c r="H313" s="162"/>
    </row>
    <row r="314" spans="2:8" ht="12.75">
      <c r="B314" s="158">
        <v>-227</v>
      </c>
      <c r="C314" s="159" t="s">
        <v>24</v>
      </c>
      <c r="D314" s="160">
        <v>240.7381</v>
      </c>
      <c r="E314" s="161"/>
      <c r="F314" s="159" t="s">
        <v>281</v>
      </c>
      <c r="G314" s="159" t="s">
        <v>13</v>
      </c>
      <c r="H314" s="162"/>
    </row>
    <row r="315" spans="2:8" ht="3" customHeight="1">
      <c r="B315" s="119"/>
      <c r="C315" s="120"/>
      <c r="D315" s="120"/>
      <c r="E315" s="120"/>
      <c r="F315" s="51"/>
      <c r="G315" s="120"/>
      <c r="H315" s="126"/>
    </row>
    <row r="316" spans="2:8" ht="13.5" thickBot="1">
      <c r="B316" s="163" t="s">
        <v>83</v>
      </c>
      <c r="C316" s="164"/>
      <c r="D316" s="165">
        <f>SUM(D311:D315)</f>
        <v>1747.8326700000002</v>
      </c>
      <c r="E316" s="164"/>
      <c r="F316" s="170"/>
      <c r="G316" s="164"/>
      <c r="H316" s="166"/>
    </row>
    <row r="317" spans="2:8" ht="13.5" thickBot="1">
      <c r="B317" s="7" t="s">
        <v>263</v>
      </c>
      <c r="C317" s="8"/>
      <c r="D317" s="8"/>
      <c r="E317" s="8"/>
      <c r="F317" s="8"/>
      <c r="G317" s="8"/>
      <c r="H317" s="9"/>
    </row>
    <row r="318" spans="2:8" ht="12.75">
      <c r="B318" s="153">
        <v>-85</v>
      </c>
      <c r="C318" s="154" t="s">
        <v>24</v>
      </c>
      <c r="D318" s="155">
        <v>140.39345</v>
      </c>
      <c r="E318" s="154"/>
      <c r="F318" s="154" t="s">
        <v>280</v>
      </c>
      <c r="G318" s="154" t="s">
        <v>13</v>
      </c>
      <c r="H318" s="167"/>
    </row>
    <row r="319" spans="2:8" ht="12.75">
      <c r="B319" s="158" t="s">
        <v>265</v>
      </c>
      <c r="C319" s="159" t="s">
        <v>24</v>
      </c>
      <c r="D319" s="160">
        <v>219.415605</v>
      </c>
      <c r="E319" s="159"/>
      <c r="F319" s="159" t="s">
        <v>279</v>
      </c>
      <c r="G319" s="159" t="s">
        <v>13</v>
      </c>
      <c r="H319" s="168"/>
    </row>
    <row r="320" spans="2:8" ht="12.75">
      <c r="B320" s="158">
        <v>-272</v>
      </c>
      <c r="C320" s="159" t="s">
        <v>24</v>
      </c>
      <c r="D320" s="160">
        <v>314.88385</v>
      </c>
      <c r="E320" s="159"/>
      <c r="F320" s="159" t="s">
        <v>279</v>
      </c>
      <c r="G320" s="159" t="s">
        <v>13</v>
      </c>
      <c r="H320" s="168"/>
    </row>
    <row r="321" spans="2:8" ht="12.75">
      <c r="B321" s="158">
        <v>-87</v>
      </c>
      <c r="C321" s="159" t="s">
        <v>24</v>
      </c>
      <c r="D321" s="160">
        <v>360.9888</v>
      </c>
      <c r="E321" s="159"/>
      <c r="F321" s="159" t="s">
        <v>279</v>
      </c>
      <c r="G321" s="159" t="s">
        <v>13</v>
      </c>
      <c r="H321" s="168"/>
    </row>
    <row r="322" spans="2:8" ht="12.75">
      <c r="B322" s="158" t="s">
        <v>266</v>
      </c>
      <c r="C322" s="159" t="s">
        <v>24</v>
      </c>
      <c r="D322" s="160">
        <v>1119.134275</v>
      </c>
      <c r="E322" s="159"/>
      <c r="F322" s="159" t="s">
        <v>279</v>
      </c>
      <c r="G322" s="159" t="s">
        <v>13</v>
      </c>
      <c r="H322" s="168"/>
    </row>
    <row r="323" spans="2:8" ht="12.75">
      <c r="B323" s="158" t="s">
        <v>86</v>
      </c>
      <c r="C323" s="159" t="s">
        <v>24</v>
      </c>
      <c r="D323" s="160">
        <v>8114.684037</v>
      </c>
      <c r="E323" s="159"/>
      <c r="F323" s="159" t="s">
        <v>279</v>
      </c>
      <c r="G323" s="159" t="s">
        <v>13</v>
      </c>
      <c r="H323" s="168"/>
    </row>
    <row r="324" spans="2:8" ht="12.75">
      <c r="B324" s="158">
        <v>1331</v>
      </c>
      <c r="C324" s="159" t="s">
        <v>24</v>
      </c>
      <c r="D324" s="160">
        <v>67.67575</v>
      </c>
      <c r="E324" s="159"/>
      <c r="F324" s="159" t="s">
        <v>279</v>
      </c>
      <c r="G324" s="159" t="s">
        <v>13</v>
      </c>
      <c r="H324" s="168"/>
    </row>
    <row r="325" spans="2:8" ht="3" customHeight="1">
      <c r="B325" s="122"/>
      <c r="C325" s="51"/>
      <c r="D325" s="51"/>
      <c r="E325" s="51"/>
      <c r="F325" s="51"/>
      <c r="G325" s="51"/>
      <c r="H325" s="52"/>
    </row>
    <row r="326" spans="2:8" ht="13.5" thickBot="1">
      <c r="B326" s="169" t="s">
        <v>264</v>
      </c>
      <c r="C326" s="170"/>
      <c r="D326" s="165">
        <f>SUM(D318:D325)</f>
        <v>10337.175767</v>
      </c>
      <c r="E326" s="170"/>
      <c r="F326" s="170"/>
      <c r="G326" s="170"/>
      <c r="H326" s="171"/>
    </row>
    <row r="329" spans="2:8" ht="12.75">
      <c r="B329" s="1"/>
      <c r="C329" s="1"/>
      <c r="D329" s="1"/>
      <c r="E329" s="1"/>
      <c r="F329" s="1"/>
      <c r="G329" s="1" t="s">
        <v>0</v>
      </c>
      <c r="H329" s="1"/>
    </row>
    <row r="330" spans="2:8" ht="12.75">
      <c r="B330" s="1" t="s">
        <v>261</v>
      </c>
      <c r="C330" s="1"/>
      <c r="D330" s="1"/>
      <c r="E330" s="1"/>
      <c r="F330" s="1"/>
      <c r="G330" s="1" t="s">
        <v>29</v>
      </c>
      <c r="H330" s="1"/>
    </row>
    <row r="331" spans="2:8" ht="12.75">
      <c r="B331" s="1" t="s">
        <v>176</v>
      </c>
      <c r="C331" s="1"/>
      <c r="D331" s="1"/>
      <c r="E331" s="1"/>
      <c r="F331" s="1"/>
      <c r="G331" s="1" t="s">
        <v>38</v>
      </c>
      <c r="H331" s="1"/>
    </row>
    <row r="332" spans="2:8" ht="12.75">
      <c r="B332" s="1" t="s">
        <v>34</v>
      </c>
      <c r="C332" s="1"/>
      <c r="D332" s="1"/>
      <c r="E332" s="1"/>
      <c r="F332" s="1"/>
      <c r="G332" s="1" t="s">
        <v>15</v>
      </c>
      <c r="H332" s="1"/>
    </row>
    <row r="333" spans="2:8" ht="13.5" thickBot="1">
      <c r="B333" s="1"/>
      <c r="C333" s="1"/>
      <c r="D333" s="1"/>
      <c r="E333" s="1"/>
      <c r="F333" s="1"/>
      <c r="G333" s="1"/>
      <c r="H333" s="1"/>
    </row>
    <row r="334" spans="2:8" ht="12.75">
      <c r="B334" s="2" t="s">
        <v>2</v>
      </c>
      <c r="C334" s="2" t="s">
        <v>3</v>
      </c>
      <c r="D334" s="2" t="s">
        <v>4</v>
      </c>
      <c r="E334" s="2" t="s">
        <v>5</v>
      </c>
      <c r="F334" s="2" t="s">
        <v>6</v>
      </c>
      <c r="G334" s="2" t="s">
        <v>7</v>
      </c>
      <c r="H334" s="2" t="s">
        <v>8</v>
      </c>
    </row>
    <row r="335" spans="2:8" ht="15" thickBot="1">
      <c r="B335" s="3" t="s">
        <v>9</v>
      </c>
      <c r="C335" s="3"/>
      <c r="D335" s="3" t="s">
        <v>14</v>
      </c>
      <c r="E335" s="3"/>
      <c r="F335" s="3"/>
      <c r="G335" s="3"/>
      <c r="H335" s="3" t="s">
        <v>10</v>
      </c>
    </row>
    <row r="336" spans="2:8" ht="3" customHeight="1" thickBot="1">
      <c r="B336" s="4"/>
      <c r="C336" s="5"/>
      <c r="D336" s="5"/>
      <c r="E336" s="5"/>
      <c r="F336" s="5"/>
      <c r="G336" s="5"/>
      <c r="H336" s="6"/>
    </row>
    <row r="337" spans="2:8" ht="13.5" thickBot="1">
      <c r="B337" s="7" t="s">
        <v>176</v>
      </c>
      <c r="C337" s="8"/>
      <c r="D337" s="8"/>
      <c r="E337" s="8"/>
      <c r="F337" s="8"/>
      <c r="G337" s="8"/>
      <c r="H337" s="9"/>
    </row>
    <row r="338" spans="2:8" ht="12.75">
      <c r="B338" s="153">
        <v>-391</v>
      </c>
      <c r="C338" s="154" t="s">
        <v>24</v>
      </c>
      <c r="D338" s="155">
        <v>32.5688</v>
      </c>
      <c r="E338" s="154"/>
      <c r="F338" s="154" t="s">
        <v>109</v>
      </c>
      <c r="G338" s="154" t="s">
        <v>13</v>
      </c>
      <c r="H338" s="167"/>
    </row>
    <row r="339" spans="2:8" ht="12.75">
      <c r="B339" s="158" t="s">
        <v>267</v>
      </c>
      <c r="C339" s="159" t="s">
        <v>24</v>
      </c>
      <c r="D339" s="160">
        <v>47495.111327</v>
      </c>
      <c r="E339" s="159"/>
      <c r="F339" s="159" t="s">
        <v>109</v>
      </c>
      <c r="G339" s="159" t="s">
        <v>13</v>
      </c>
      <c r="H339" s="168"/>
    </row>
    <row r="340" spans="2:8" ht="12.75">
      <c r="B340" s="158">
        <f>-202/1</f>
        <v>-202</v>
      </c>
      <c r="C340" s="159" t="s">
        <v>24</v>
      </c>
      <c r="D340" s="160">
        <v>6125.251435</v>
      </c>
      <c r="E340" s="159"/>
      <c r="F340" s="159" t="s">
        <v>279</v>
      </c>
      <c r="G340" s="159" t="s">
        <v>13</v>
      </c>
      <c r="H340" s="168"/>
    </row>
    <row r="341" spans="2:8" ht="12.75">
      <c r="B341" s="158">
        <v>-396</v>
      </c>
      <c r="C341" s="159" t="s">
        <v>24</v>
      </c>
      <c r="D341" s="160">
        <v>923.9577</v>
      </c>
      <c r="E341" s="159"/>
      <c r="F341" s="159" t="s">
        <v>109</v>
      </c>
      <c r="G341" s="159" t="s">
        <v>13</v>
      </c>
      <c r="H341" s="168"/>
    </row>
    <row r="342" spans="2:8" ht="12.75">
      <c r="B342" s="158" t="s">
        <v>268</v>
      </c>
      <c r="C342" s="159" t="s">
        <v>24</v>
      </c>
      <c r="D342" s="160">
        <v>280.08485</v>
      </c>
      <c r="E342" s="159"/>
      <c r="F342" s="159" t="s">
        <v>110</v>
      </c>
      <c r="G342" s="159" t="s">
        <v>13</v>
      </c>
      <c r="H342" s="168"/>
    </row>
    <row r="343" spans="2:8" ht="12.75">
      <c r="B343" s="158">
        <v>-392</v>
      </c>
      <c r="C343" s="159" t="s">
        <v>24</v>
      </c>
      <c r="D343" s="160">
        <v>172.1626</v>
      </c>
      <c r="E343" s="159"/>
      <c r="F343" s="159" t="s">
        <v>109</v>
      </c>
      <c r="G343" s="159" t="s">
        <v>13</v>
      </c>
      <c r="H343" s="168"/>
    </row>
    <row r="344" spans="2:8" ht="3" customHeight="1">
      <c r="B344" s="122"/>
      <c r="C344" s="51"/>
      <c r="D344" s="51"/>
      <c r="E344" s="51"/>
      <c r="F344" s="51"/>
      <c r="G344" s="51"/>
      <c r="H344" s="52"/>
    </row>
    <row r="345" spans="2:8" ht="13.5" thickBot="1">
      <c r="B345" s="169" t="s">
        <v>177</v>
      </c>
      <c r="C345" s="170"/>
      <c r="D345" s="165">
        <f>SUM(D338:D344)</f>
        <v>55029.136712</v>
      </c>
      <c r="E345" s="170"/>
      <c r="F345" s="170"/>
      <c r="G345" s="170"/>
      <c r="H345" s="171"/>
    </row>
    <row r="347" ht="12.75">
      <c r="A347" s="81" t="s">
        <v>276</v>
      </c>
    </row>
    <row r="358" spans="2:8" ht="12.75">
      <c r="B358" s="271" t="s">
        <v>12</v>
      </c>
      <c r="C358" s="271"/>
      <c r="D358" s="271"/>
      <c r="E358" s="271"/>
      <c r="F358" s="271"/>
      <c r="G358" s="271"/>
      <c r="H358" s="271"/>
    </row>
    <row r="359" spans="2:8" ht="12.75">
      <c r="B359" s="83"/>
      <c r="C359" s="83"/>
      <c r="D359" s="83"/>
      <c r="E359" s="83"/>
      <c r="F359" s="83"/>
      <c r="G359" s="83"/>
      <c r="H359" s="83"/>
    </row>
    <row r="360" spans="2:8" ht="12.75">
      <c r="B360" s="271" t="s">
        <v>11</v>
      </c>
      <c r="C360" s="271"/>
      <c r="D360" s="271"/>
      <c r="E360" s="271"/>
      <c r="F360" s="271"/>
      <c r="G360" s="271"/>
      <c r="H360" s="271"/>
    </row>
    <row r="361" spans="2:8" ht="12.75">
      <c r="B361" s="1"/>
      <c r="C361" s="1"/>
      <c r="D361" s="1"/>
      <c r="E361" s="1"/>
      <c r="F361" s="1"/>
      <c r="G361" s="1" t="s">
        <v>0</v>
      </c>
      <c r="H361" s="1"/>
    </row>
    <row r="362" spans="2:8" ht="12.75">
      <c r="B362" s="1" t="s">
        <v>261</v>
      </c>
      <c r="C362" s="1"/>
      <c r="D362" s="1"/>
      <c r="E362" s="1"/>
      <c r="F362" s="1"/>
      <c r="G362" s="1" t="s">
        <v>31</v>
      </c>
      <c r="H362" s="1"/>
    </row>
    <row r="363" spans="2:8" ht="12.75">
      <c r="B363" s="1" t="s">
        <v>308</v>
      </c>
      <c r="C363" s="1"/>
      <c r="D363" s="1"/>
      <c r="E363" s="1"/>
      <c r="F363" s="1"/>
      <c r="G363" s="1" t="s">
        <v>38</v>
      </c>
      <c r="H363" s="1"/>
    </row>
    <row r="364" spans="2:8" ht="12.75">
      <c r="B364" s="1" t="s">
        <v>35</v>
      </c>
      <c r="C364" s="1"/>
      <c r="D364" s="1"/>
      <c r="E364" s="1"/>
      <c r="F364" s="1"/>
      <c r="G364" s="1" t="s">
        <v>15</v>
      </c>
      <c r="H364" s="1"/>
    </row>
    <row r="365" spans="2:8" ht="13.5" thickBot="1">
      <c r="B365" s="1"/>
      <c r="C365" s="1"/>
      <c r="D365" s="1"/>
      <c r="E365" s="1"/>
      <c r="F365" s="1"/>
      <c r="G365" s="1"/>
      <c r="H365" s="1"/>
    </row>
    <row r="366" spans="2:8" ht="12.75">
      <c r="B366" s="2" t="s">
        <v>2</v>
      </c>
      <c r="C366" s="2" t="s">
        <v>3</v>
      </c>
      <c r="D366" s="2" t="s">
        <v>4</v>
      </c>
      <c r="E366" s="2" t="s">
        <v>5</v>
      </c>
      <c r="F366" s="2" t="s">
        <v>6</v>
      </c>
      <c r="G366" s="2" t="s">
        <v>7</v>
      </c>
      <c r="H366" s="2" t="s">
        <v>8</v>
      </c>
    </row>
    <row r="367" spans="2:8" ht="15" thickBot="1">
      <c r="B367" s="3" t="s">
        <v>9</v>
      </c>
      <c r="C367" s="3"/>
      <c r="D367" s="3" t="s">
        <v>14</v>
      </c>
      <c r="E367" s="3"/>
      <c r="F367" s="3"/>
      <c r="G367" s="3"/>
      <c r="H367" s="3" t="s">
        <v>10</v>
      </c>
    </row>
    <row r="368" spans="2:8" ht="3" customHeight="1" thickBot="1">
      <c r="B368" s="4"/>
      <c r="C368" s="5"/>
      <c r="D368" s="5"/>
      <c r="E368" s="5"/>
      <c r="F368" s="5"/>
      <c r="G368" s="5"/>
      <c r="H368" s="6"/>
    </row>
    <row r="369" spans="2:8" ht="13.5" thickBot="1">
      <c r="B369" s="7" t="s">
        <v>269</v>
      </c>
      <c r="C369" s="8"/>
      <c r="D369" s="8"/>
      <c r="E369" s="8"/>
      <c r="F369" s="8"/>
      <c r="G369" s="8"/>
      <c r="H369" s="9"/>
    </row>
    <row r="370" spans="2:8" ht="12.75">
      <c r="B370" s="153" t="s">
        <v>91</v>
      </c>
      <c r="C370" s="154" t="s">
        <v>32</v>
      </c>
      <c r="D370" s="155">
        <v>18.111232</v>
      </c>
      <c r="E370" s="154"/>
      <c r="F370" s="154" t="s">
        <v>110</v>
      </c>
      <c r="G370" s="154" t="s">
        <v>18</v>
      </c>
      <c r="H370" s="167"/>
    </row>
    <row r="371" spans="2:8" ht="12.75">
      <c r="B371" s="158" t="s">
        <v>50</v>
      </c>
      <c r="C371" s="159" t="s">
        <v>17</v>
      </c>
      <c r="D371" s="160">
        <v>38.919069</v>
      </c>
      <c r="E371" s="159" t="s">
        <v>98</v>
      </c>
      <c r="F371" s="159" t="s">
        <v>110</v>
      </c>
      <c r="G371" s="159" t="s">
        <v>18</v>
      </c>
      <c r="H371" s="168" t="s">
        <v>22</v>
      </c>
    </row>
    <row r="372" spans="2:8" ht="12.75">
      <c r="B372" s="158">
        <v>1367</v>
      </c>
      <c r="C372" s="159" t="s">
        <v>37</v>
      </c>
      <c r="D372" s="160">
        <v>28.417699</v>
      </c>
      <c r="E372" s="159"/>
      <c r="F372" s="159" t="s">
        <v>110</v>
      </c>
      <c r="G372" s="159" t="s">
        <v>18</v>
      </c>
      <c r="H372" s="168"/>
    </row>
    <row r="373" spans="2:8" ht="12.75">
      <c r="B373" s="158" t="s">
        <v>270</v>
      </c>
      <c r="C373" s="159" t="s">
        <v>32</v>
      </c>
      <c r="D373" s="160">
        <v>651.71286</v>
      </c>
      <c r="E373" s="159"/>
      <c r="F373" s="159" t="s">
        <v>110</v>
      </c>
      <c r="G373" s="159" t="s">
        <v>18</v>
      </c>
      <c r="H373" s="168"/>
    </row>
    <row r="374" spans="2:8" ht="12.75">
      <c r="B374" s="158">
        <v>1391</v>
      </c>
      <c r="C374" s="159" t="s">
        <v>24</v>
      </c>
      <c r="D374" s="160">
        <v>353.581877</v>
      </c>
      <c r="E374" s="159"/>
      <c r="F374" s="159" t="s">
        <v>110</v>
      </c>
      <c r="G374" s="159" t="s">
        <v>18</v>
      </c>
      <c r="H374" s="168"/>
    </row>
    <row r="375" spans="2:8" ht="12.75">
      <c r="B375" s="158" t="s">
        <v>88</v>
      </c>
      <c r="C375" s="159" t="s">
        <v>24</v>
      </c>
      <c r="D375" s="160">
        <v>874.554791</v>
      </c>
      <c r="E375" s="159"/>
      <c r="F375" s="159" t="s">
        <v>110</v>
      </c>
      <c r="G375" s="159" t="s">
        <v>18</v>
      </c>
      <c r="H375" s="168"/>
    </row>
    <row r="376" spans="2:8" ht="12.75">
      <c r="B376" s="158" t="s">
        <v>112</v>
      </c>
      <c r="C376" s="159" t="s">
        <v>24</v>
      </c>
      <c r="D376" s="160">
        <v>245.382186</v>
      </c>
      <c r="E376" s="159"/>
      <c r="F376" s="159" t="s">
        <v>110</v>
      </c>
      <c r="G376" s="159" t="s">
        <v>18</v>
      </c>
      <c r="H376" s="168"/>
    </row>
    <row r="377" spans="2:8" ht="12.75">
      <c r="B377" s="158" t="s">
        <v>48</v>
      </c>
      <c r="C377" s="159" t="s">
        <v>24</v>
      </c>
      <c r="D377" s="160">
        <v>275.0987</v>
      </c>
      <c r="E377" s="159"/>
      <c r="F377" s="159" t="s">
        <v>110</v>
      </c>
      <c r="G377" s="159" t="s">
        <v>18</v>
      </c>
      <c r="H377" s="168"/>
    </row>
    <row r="378" spans="2:8" ht="12.75">
      <c r="B378" s="158" t="s">
        <v>90</v>
      </c>
      <c r="C378" s="159" t="s">
        <v>32</v>
      </c>
      <c r="D378" s="160">
        <v>19.777789</v>
      </c>
      <c r="E378" s="159"/>
      <c r="F378" s="159" t="s">
        <v>110</v>
      </c>
      <c r="G378" s="159" t="s">
        <v>18</v>
      </c>
      <c r="H378" s="168"/>
    </row>
    <row r="379" spans="2:8" ht="12.75">
      <c r="B379" s="158" t="s">
        <v>89</v>
      </c>
      <c r="C379" s="159" t="s">
        <v>24</v>
      </c>
      <c r="D379" s="160">
        <v>53.16603</v>
      </c>
      <c r="E379" s="159"/>
      <c r="F379" s="159" t="s">
        <v>110</v>
      </c>
      <c r="G379" s="159" t="s">
        <v>18</v>
      </c>
      <c r="H379" s="168"/>
    </row>
    <row r="380" spans="2:8" ht="12.75">
      <c r="B380" s="158" t="s">
        <v>271</v>
      </c>
      <c r="C380" s="159" t="s">
        <v>32</v>
      </c>
      <c r="D380" s="160">
        <v>11.9847</v>
      </c>
      <c r="E380" s="159"/>
      <c r="F380" s="159" t="s">
        <v>110</v>
      </c>
      <c r="G380" s="159" t="s">
        <v>18</v>
      </c>
      <c r="H380" s="168"/>
    </row>
    <row r="381" spans="2:8" ht="12.75">
      <c r="B381" s="158">
        <v>14</v>
      </c>
      <c r="C381" s="159" t="s">
        <v>24</v>
      </c>
      <c r="D381" s="160">
        <v>137.560936</v>
      </c>
      <c r="E381" s="159"/>
      <c r="F381" s="159" t="s">
        <v>110</v>
      </c>
      <c r="G381" s="159" t="s">
        <v>18</v>
      </c>
      <c r="H381" s="168"/>
    </row>
    <row r="382" spans="2:8" ht="3" customHeight="1">
      <c r="B382" s="122"/>
      <c r="C382" s="51"/>
      <c r="D382" s="51"/>
      <c r="E382" s="51"/>
      <c r="F382" s="51"/>
      <c r="G382" s="51"/>
      <c r="H382" s="52"/>
    </row>
    <row r="383" spans="2:8" ht="13.5" thickBot="1">
      <c r="B383" s="169" t="s">
        <v>87</v>
      </c>
      <c r="C383" s="170"/>
      <c r="D383" s="165">
        <f>SUM(D370:D382)</f>
        <v>2708.267869</v>
      </c>
      <c r="E383" s="170"/>
      <c r="F383" s="170"/>
      <c r="G383" s="170"/>
      <c r="H383" s="171"/>
    </row>
    <row r="384" spans="2:8" ht="13.5" thickBot="1">
      <c r="B384" s="7" t="s">
        <v>272</v>
      </c>
      <c r="C384" s="8"/>
      <c r="D384" s="8"/>
      <c r="E384" s="8"/>
      <c r="F384" s="8"/>
      <c r="G384" s="8"/>
      <c r="H384" s="9"/>
    </row>
    <row r="385" spans="2:8" ht="12.75">
      <c r="B385" s="153" t="s">
        <v>93</v>
      </c>
      <c r="C385" s="154" t="s">
        <v>24</v>
      </c>
      <c r="D385" s="155">
        <v>67.407987</v>
      </c>
      <c r="E385" s="154"/>
      <c r="F385" s="154" t="s">
        <v>110</v>
      </c>
      <c r="G385" s="154" t="s">
        <v>18</v>
      </c>
      <c r="H385" s="167"/>
    </row>
    <row r="386" spans="2:8" ht="12.75">
      <c r="B386" s="158" t="s">
        <v>81</v>
      </c>
      <c r="C386" s="159" t="s">
        <v>17</v>
      </c>
      <c r="D386" s="160">
        <v>386.374908</v>
      </c>
      <c r="E386" s="159" t="s">
        <v>99</v>
      </c>
      <c r="F386" s="159" t="s">
        <v>110</v>
      </c>
      <c r="G386" s="159" t="s">
        <v>18</v>
      </c>
      <c r="H386" s="168" t="s">
        <v>22</v>
      </c>
    </row>
    <row r="387" spans="2:8" ht="12.75">
      <c r="B387" s="158">
        <v>1137</v>
      </c>
      <c r="C387" s="159" t="s">
        <v>24</v>
      </c>
      <c r="D387" s="160">
        <v>577.60651</v>
      </c>
      <c r="E387" s="159"/>
      <c r="F387" s="159" t="s">
        <v>110</v>
      </c>
      <c r="G387" s="159" t="s">
        <v>18</v>
      </c>
      <c r="H387" s="168"/>
    </row>
    <row r="388" spans="2:8" ht="12.75">
      <c r="B388" s="158">
        <v>1135</v>
      </c>
      <c r="C388" s="159" t="s">
        <v>24</v>
      </c>
      <c r="D388" s="160">
        <v>172.63206</v>
      </c>
      <c r="E388" s="159"/>
      <c r="F388" s="159" t="s">
        <v>110</v>
      </c>
      <c r="G388" s="159" t="s">
        <v>18</v>
      </c>
      <c r="H388" s="168"/>
    </row>
    <row r="389" spans="2:8" ht="12.75">
      <c r="B389" s="158">
        <v>1391</v>
      </c>
      <c r="C389" s="159" t="s">
        <v>24</v>
      </c>
      <c r="D389" s="160">
        <v>529.569201</v>
      </c>
      <c r="E389" s="159"/>
      <c r="F389" s="159" t="s">
        <v>110</v>
      </c>
      <c r="G389" s="159" t="s">
        <v>18</v>
      </c>
      <c r="H389" s="168"/>
    </row>
    <row r="390" spans="2:11" ht="12.75">
      <c r="B390" s="158" t="s">
        <v>92</v>
      </c>
      <c r="C390" s="159" t="s">
        <v>32</v>
      </c>
      <c r="D390" s="160">
        <v>150.50449</v>
      </c>
      <c r="E390" s="159"/>
      <c r="F390" s="159" t="s">
        <v>110</v>
      </c>
      <c r="G390" s="159" t="s">
        <v>18</v>
      </c>
      <c r="H390" s="168"/>
      <c r="J390" s="270"/>
      <c r="K390" s="81"/>
    </row>
    <row r="391" spans="2:8" ht="12.75">
      <c r="B391" s="158" t="s">
        <v>80</v>
      </c>
      <c r="C391" s="159" t="s">
        <v>17</v>
      </c>
      <c r="D391" s="160">
        <v>634.716143</v>
      </c>
      <c r="E391" s="159" t="s">
        <v>99</v>
      </c>
      <c r="F391" s="159" t="s">
        <v>110</v>
      </c>
      <c r="G391" s="159" t="s">
        <v>18</v>
      </c>
      <c r="H391" s="168" t="s">
        <v>22</v>
      </c>
    </row>
    <row r="392" spans="2:8" ht="12.75">
      <c r="B392" s="158">
        <v>60</v>
      </c>
      <c r="C392" s="159" t="s">
        <v>17</v>
      </c>
      <c r="D392" s="160">
        <v>43.100459</v>
      </c>
      <c r="E392" s="159" t="s">
        <v>99</v>
      </c>
      <c r="F392" s="159" t="s">
        <v>110</v>
      </c>
      <c r="G392" s="159" t="s">
        <v>18</v>
      </c>
      <c r="H392" s="168" t="s">
        <v>22</v>
      </c>
    </row>
    <row r="393" spans="2:8" ht="3" customHeight="1">
      <c r="B393" s="119"/>
      <c r="C393" s="120"/>
      <c r="D393" s="120"/>
      <c r="E393" s="120"/>
      <c r="F393" s="120"/>
      <c r="G393" s="120"/>
      <c r="H393" s="126"/>
    </row>
    <row r="394" spans="2:8" ht="13.5" thickBot="1">
      <c r="B394" s="163" t="s">
        <v>94</v>
      </c>
      <c r="C394" s="164"/>
      <c r="D394" s="165">
        <f>SUM(D385:D393)</f>
        <v>2561.911758</v>
      </c>
      <c r="E394" s="164"/>
      <c r="F394" s="164"/>
      <c r="G394" s="164"/>
      <c r="H394" s="166"/>
    </row>
    <row r="395" spans="2:8" ht="13.5" thickBot="1">
      <c r="B395" s="7" t="s">
        <v>273</v>
      </c>
      <c r="C395" s="8"/>
      <c r="D395" s="8"/>
      <c r="E395" s="8"/>
      <c r="F395" s="8"/>
      <c r="G395" s="8"/>
      <c r="H395" s="9"/>
    </row>
    <row r="396" spans="2:8" ht="12.75">
      <c r="B396" s="153" t="s">
        <v>191</v>
      </c>
      <c r="C396" s="154" t="s">
        <v>24</v>
      </c>
      <c r="D396" s="155">
        <v>64.316517</v>
      </c>
      <c r="E396" s="154"/>
      <c r="F396" s="154" t="s">
        <v>110</v>
      </c>
      <c r="G396" s="154" t="s">
        <v>18</v>
      </c>
      <c r="H396" s="167"/>
    </row>
    <row r="397" spans="2:8" ht="12.75">
      <c r="B397" s="158" t="s">
        <v>190</v>
      </c>
      <c r="C397" s="159" t="s">
        <v>24</v>
      </c>
      <c r="D397" s="160">
        <v>1386.663196</v>
      </c>
      <c r="E397" s="159"/>
      <c r="F397" s="159" t="s">
        <v>110</v>
      </c>
      <c r="G397" s="159" t="s">
        <v>18</v>
      </c>
      <c r="H397" s="168"/>
    </row>
    <row r="398" spans="2:8" ht="12.75">
      <c r="B398" s="158" t="s">
        <v>274</v>
      </c>
      <c r="C398" s="159" t="s">
        <v>37</v>
      </c>
      <c r="D398" s="160">
        <v>35.4199</v>
      </c>
      <c r="E398" s="159"/>
      <c r="F398" s="159" t="s">
        <v>110</v>
      </c>
      <c r="G398" s="159" t="s">
        <v>18</v>
      </c>
      <c r="H398" s="168"/>
    </row>
    <row r="399" spans="2:8" ht="12.75">
      <c r="B399" s="158" t="s">
        <v>195</v>
      </c>
      <c r="C399" s="159" t="s">
        <v>24</v>
      </c>
      <c r="D399" s="160">
        <v>3158.15685</v>
      </c>
      <c r="E399" s="159"/>
      <c r="F399" s="159" t="s">
        <v>109</v>
      </c>
      <c r="G399" s="159" t="s">
        <v>18</v>
      </c>
      <c r="H399" s="168"/>
    </row>
    <row r="400" spans="2:8" ht="12.75">
      <c r="B400" s="158" t="s">
        <v>194</v>
      </c>
      <c r="C400" s="159" t="s">
        <v>24</v>
      </c>
      <c r="D400" s="160">
        <v>1206.027727</v>
      </c>
      <c r="E400" s="159"/>
      <c r="F400" s="159" t="s">
        <v>109</v>
      </c>
      <c r="G400" s="159" t="s">
        <v>18</v>
      </c>
      <c r="H400" s="168"/>
    </row>
    <row r="401" spans="2:8" ht="12.75">
      <c r="B401" s="158">
        <v>1217</v>
      </c>
      <c r="C401" s="159" t="s">
        <v>24</v>
      </c>
      <c r="D401" s="160">
        <v>1092.982235</v>
      </c>
      <c r="E401" s="159"/>
      <c r="F401" s="159" t="s">
        <v>109</v>
      </c>
      <c r="G401" s="159" t="s">
        <v>18</v>
      </c>
      <c r="H401" s="168"/>
    </row>
    <row r="402" spans="2:8" ht="12.75">
      <c r="B402" s="158" t="s">
        <v>192</v>
      </c>
      <c r="C402" s="159" t="s">
        <v>24</v>
      </c>
      <c r="D402" s="160">
        <v>462.839291</v>
      </c>
      <c r="E402" s="159"/>
      <c r="F402" s="159" t="s">
        <v>109</v>
      </c>
      <c r="G402" s="159" t="s">
        <v>18</v>
      </c>
      <c r="H402" s="168"/>
    </row>
    <row r="403" spans="2:8" ht="12.75">
      <c r="B403" s="158">
        <v>1218</v>
      </c>
      <c r="C403" s="159" t="s">
        <v>24</v>
      </c>
      <c r="D403" s="160">
        <v>941.3306</v>
      </c>
      <c r="E403" s="159"/>
      <c r="F403" s="159" t="s">
        <v>109</v>
      </c>
      <c r="G403" s="159" t="s">
        <v>18</v>
      </c>
      <c r="H403" s="168"/>
    </row>
    <row r="404" spans="2:8" ht="12.75">
      <c r="B404" s="158" t="s">
        <v>193</v>
      </c>
      <c r="C404" s="159" t="s">
        <v>24</v>
      </c>
      <c r="D404" s="160">
        <v>818.2186</v>
      </c>
      <c r="E404" s="159"/>
      <c r="F404" s="159" t="s">
        <v>109</v>
      </c>
      <c r="G404" s="159" t="s">
        <v>18</v>
      </c>
      <c r="H404" s="168"/>
    </row>
    <row r="405" spans="2:8" ht="12.75">
      <c r="B405" s="158" t="s">
        <v>67</v>
      </c>
      <c r="C405" s="159" t="s">
        <v>32</v>
      </c>
      <c r="D405" s="160">
        <v>197.778298</v>
      </c>
      <c r="E405" s="159"/>
      <c r="F405" s="159" t="s">
        <v>110</v>
      </c>
      <c r="G405" s="159" t="s">
        <v>18</v>
      </c>
      <c r="H405" s="168"/>
    </row>
    <row r="406" spans="2:8" ht="3" customHeight="1">
      <c r="B406" s="122"/>
      <c r="C406" s="51"/>
      <c r="D406" s="51"/>
      <c r="E406" s="51"/>
      <c r="F406" s="51"/>
      <c r="G406" s="51"/>
      <c r="H406" s="52"/>
    </row>
    <row r="407" spans="2:8" ht="13.5" thickBot="1">
      <c r="B407" s="169" t="s">
        <v>196</v>
      </c>
      <c r="C407" s="170"/>
      <c r="D407" s="165">
        <f>SUM(D396:D406)</f>
        <v>9363.733213999998</v>
      </c>
      <c r="E407" s="170"/>
      <c r="F407" s="170"/>
      <c r="G407" s="170"/>
      <c r="H407" s="171"/>
    </row>
    <row r="410" ht="12.75">
      <c r="A410" s="81" t="s">
        <v>277</v>
      </c>
    </row>
    <row r="417" spans="2:8" ht="12.75">
      <c r="B417" s="271" t="s">
        <v>12</v>
      </c>
      <c r="C417" s="271"/>
      <c r="D417" s="271"/>
      <c r="E417" s="271"/>
      <c r="F417" s="271"/>
      <c r="G417" s="271"/>
      <c r="H417" s="271"/>
    </row>
    <row r="418" spans="2:8" ht="12.75">
      <c r="B418" s="83"/>
      <c r="C418" s="83"/>
      <c r="D418" s="83"/>
      <c r="E418" s="83"/>
      <c r="F418" s="83"/>
      <c r="G418" s="83"/>
      <c r="H418" s="83"/>
    </row>
    <row r="419" spans="2:8" ht="12.75">
      <c r="B419" s="271" t="s">
        <v>11</v>
      </c>
      <c r="C419" s="271"/>
      <c r="D419" s="271"/>
      <c r="E419" s="271"/>
      <c r="F419" s="271"/>
      <c r="G419" s="271"/>
      <c r="H419" s="271"/>
    </row>
    <row r="420" spans="2:8" ht="12.75">
      <c r="B420" s="1"/>
      <c r="C420" s="1"/>
      <c r="D420" s="1"/>
      <c r="E420" s="1"/>
      <c r="F420" s="1"/>
      <c r="G420" s="1" t="s">
        <v>0</v>
      </c>
      <c r="H420" s="1"/>
    </row>
    <row r="421" spans="2:8" ht="12.75">
      <c r="B421" s="1" t="s">
        <v>261</v>
      </c>
      <c r="C421" s="1"/>
      <c r="D421" s="1"/>
      <c r="E421" s="1"/>
      <c r="F421" s="1"/>
      <c r="G421" s="1" t="s">
        <v>33</v>
      </c>
      <c r="H421" s="1"/>
    </row>
    <row r="422" spans="2:8" ht="12.75">
      <c r="B422" s="1" t="s">
        <v>95</v>
      </c>
      <c r="C422" s="1"/>
      <c r="D422" s="1"/>
      <c r="E422" s="1"/>
      <c r="F422" s="1"/>
      <c r="G422" s="1" t="s">
        <v>38</v>
      </c>
      <c r="H422" s="1"/>
    </row>
    <row r="423" spans="2:8" ht="12.75">
      <c r="B423" s="1" t="s">
        <v>35</v>
      </c>
      <c r="C423" s="1"/>
      <c r="D423" s="1"/>
      <c r="E423" s="1"/>
      <c r="F423" s="1"/>
      <c r="G423" s="1" t="s">
        <v>15</v>
      </c>
      <c r="H423" s="1"/>
    </row>
    <row r="424" spans="2:8" ht="13.5" thickBot="1">
      <c r="B424" s="1"/>
      <c r="C424" s="1"/>
      <c r="D424" s="1"/>
      <c r="E424" s="1"/>
      <c r="F424" s="1"/>
      <c r="G424" s="1"/>
      <c r="H424" s="1"/>
    </row>
    <row r="425" spans="2:8" ht="12.75">
      <c r="B425" s="2" t="s">
        <v>2</v>
      </c>
      <c r="C425" s="2" t="s">
        <v>3</v>
      </c>
      <c r="D425" s="2" t="s">
        <v>4</v>
      </c>
      <c r="E425" s="2" t="s">
        <v>5</v>
      </c>
      <c r="F425" s="2" t="s">
        <v>6</v>
      </c>
      <c r="G425" s="2" t="s">
        <v>7</v>
      </c>
      <c r="H425" s="2" t="s">
        <v>8</v>
      </c>
    </row>
    <row r="426" spans="2:8" ht="15" thickBot="1">
      <c r="B426" s="3" t="s">
        <v>9</v>
      </c>
      <c r="C426" s="3"/>
      <c r="D426" s="3" t="s">
        <v>14</v>
      </c>
      <c r="E426" s="3"/>
      <c r="F426" s="3"/>
      <c r="G426" s="3"/>
      <c r="H426" s="3" t="s">
        <v>10</v>
      </c>
    </row>
    <row r="427" spans="2:8" ht="3" customHeight="1" thickBot="1">
      <c r="B427" s="4"/>
      <c r="C427" s="5"/>
      <c r="D427" s="5"/>
      <c r="E427" s="5"/>
      <c r="F427" s="5"/>
      <c r="G427" s="5"/>
      <c r="H427" s="6"/>
    </row>
    <row r="428" spans="2:8" ht="13.5" thickBot="1">
      <c r="B428" s="7" t="s">
        <v>95</v>
      </c>
      <c r="C428" s="8"/>
      <c r="D428" s="8"/>
      <c r="E428" s="8"/>
      <c r="F428" s="8"/>
      <c r="G428" s="8"/>
      <c r="H428" s="9"/>
    </row>
    <row r="429" spans="2:8" ht="12.75">
      <c r="B429" s="153" t="s">
        <v>97</v>
      </c>
      <c r="C429" s="154" t="s">
        <v>37</v>
      </c>
      <c r="D429" s="155">
        <v>1217</v>
      </c>
      <c r="E429" s="154"/>
      <c r="F429" s="154" t="s">
        <v>109</v>
      </c>
      <c r="G429" s="154" t="s">
        <v>18</v>
      </c>
      <c r="H429" s="167"/>
    </row>
    <row r="430" spans="2:8" ht="12.75">
      <c r="B430" s="158" t="s">
        <v>96</v>
      </c>
      <c r="C430" s="159" t="s">
        <v>24</v>
      </c>
      <c r="D430" s="160">
        <v>1987</v>
      </c>
      <c r="E430" s="159"/>
      <c r="F430" s="159" t="s">
        <v>109</v>
      </c>
      <c r="G430" s="159" t="s">
        <v>18</v>
      </c>
      <c r="H430" s="168"/>
    </row>
    <row r="431" spans="2:8" ht="3" customHeight="1">
      <c r="B431" s="122"/>
      <c r="C431" s="51"/>
      <c r="D431" s="124"/>
      <c r="E431" s="51"/>
      <c r="F431" s="51"/>
      <c r="G431" s="51"/>
      <c r="H431" s="52"/>
    </row>
    <row r="432" spans="2:8" ht="13.5" thickBot="1">
      <c r="B432" s="172" t="s">
        <v>275</v>
      </c>
      <c r="C432" s="173"/>
      <c r="D432" s="174">
        <f>SUM(D429:D431)</f>
        <v>3204</v>
      </c>
      <c r="E432" s="173"/>
      <c r="F432" s="173"/>
      <c r="G432" s="173"/>
      <c r="H432" s="175"/>
    </row>
    <row r="433" spans="2:8" ht="12.75">
      <c r="B433" s="141"/>
      <c r="C433" s="141"/>
      <c r="D433" s="142"/>
      <c r="E433" s="141"/>
      <c r="F433" s="141"/>
      <c r="G433" s="141"/>
      <c r="H433" s="141"/>
    </row>
    <row r="434" spans="2:8" ht="12.75">
      <c r="B434" s="91"/>
      <c r="C434" s="91"/>
      <c r="D434" s="152"/>
      <c r="E434" s="91"/>
      <c r="F434" s="91"/>
      <c r="G434" s="91"/>
      <c r="H434" s="91"/>
    </row>
    <row r="435" ht="12.75">
      <c r="A435" s="81" t="s">
        <v>278</v>
      </c>
    </row>
  </sheetData>
  <sheetProtection/>
  <mergeCells count="16">
    <mergeCell ref="B239:H239"/>
    <mergeCell ref="B241:H241"/>
    <mergeCell ref="B179:H179"/>
    <mergeCell ref="B180:H180"/>
    <mergeCell ref="B1:H1"/>
    <mergeCell ref="B3:H3"/>
    <mergeCell ref="B119:H119"/>
    <mergeCell ref="B121:H121"/>
    <mergeCell ref="B60:H60"/>
    <mergeCell ref="B62:H62"/>
    <mergeCell ref="B417:H417"/>
    <mergeCell ref="B419:H419"/>
    <mergeCell ref="B299:H299"/>
    <mergeCell ref="B301:H301"/>
    <mergeCell ref="B358:H358"/>
    <mergeCell ref="B360:H36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3"/>
  <sheetViews>
    <sheetView zoomScalePageLayoutView="0" workbookViewId="0" topLeftCell="A1">
      <selection activeCell="A1" sqref="A1:N35"/>
    </sheetView>
  </sheetViews>
  <sheetFormatPr defaultColWidth="9.140625" defaultRowHeight="12.75"/>
  <sheetData>
    <row r="1" spans="2:12" ht="12.75">
      <c r="B1" s="274" t="s">
        <v>128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3" spans="11:12" ht="13.5" thickBot="1">
      <c r="K3" s="50" t="s">
        <v>113</v>
      </c>
      <c r="L3" s="50" t="s">
        <v>114</v>
      </c>
    </row>
    <row r="4" spans="2:12" ht="12.75">
      <c r="B4" s="275" t="s">
        <v>115</v>
      </c>
      <c r="C4" s="276"/>
      <c r="D4" s="276"/>
      <c r="E4" s="277"/>
      <c r="F4" s="281" t="s">
        <v>116</v>
      </c>
      <c r="G4" s="282"/>
      <c r="H4" s="283" t="s">
        <v>117</v>
      </c>
      <c r="I4" s="284"/>
      <c r="J4" s="284"/>
      <c r="K4" s="284"/>
      <c r="L4" s="285"/>
    </row>
    <row r="5" spans="2:12" ht="12.75">
      <c r="B5" s="278"/>
      <c r="C5" s="279"/>
      <c r="D5" s="279"/>
      <c r="E5" s="280"/>
      <c r="F5" s="286" t="s">
        <v>118</v>
      </c>
      <c r="G5" s="287"/>
      <c r="H5" s="51" t="s">
        <v>119</v>
      </c>
      <c r="I5" s="51" t="s">
        <v>26</v>
      </c>
      <c r="J5" s="51" t="s">
        <v>23</v>
      </c>
      <c r="K5" s="51" t="s">
        <v>21</v>
      </c>
      <c r="L5" s="52" t="s">
        <v>22</v>
      </c>
    </row>
    <row r="6" spans="2:12" ht="12.75">
      <c r="B6" s="288" t="s">
        <v>120</v>
      </c>
      <c r="C6" s="289"/>
      <c r="D6" s="289"/>
      <c r="E6" s="289"/>
      <c r="F6" s="290"/>
      <c r="G6" s="290"/>
      <c r="H6" s="53"/>
      <c r="I6" s="53"/>
      <c r="J6" s="53"/>
      <c r="K6" s="53"/>
      <c r="L6" s="54"/>
    </row>
    <row r="7" spans="2:12" ht="12.75">
      <c r="B7" s="288" t="s">
        <v>121</v>
      </c>
      <c r="C7" s="289"/>
      <c r="D7" s="289"/>
      <c r="E7" s="289"/>
      <c r="F7" s="290">
        <f>SUM(H7:L7)</f>
        <v>183069</v>
      </c>
      <c r="G7" s="290"/>
      <c r="H7" s="53"/>
      <c r="I7" s="53">
        <v>979</v>
      </c>
      <c r="J7" s="53">
        <v>8518</v>
      </c>
      <c r="K7" s="53">
        <v>30237</v>
      </c>
      <c r="L7" s="54">
        <v>143335</v>
      </c>
    </row>
    <row r="8" spans="2:12" ht="12.75">
      <c r="B8" s="288" t="s">
        <v>122</v>
      </c>
      <c r="C8" s="289"/>
      <c r="D8" s="289"/>
      <c r="E8" s="289"/>
      <c r="F8" s="290"/>
      <c r="G8" s="290"/>
      <c r="H8" s="53"/>
      <c r="I8" s="53"/>
      <c r="J8" s="53"/>
      <c r="K8" s="53"/>
      <c r="L8" s="54"/>
    </row>
    <row r="9" spans="2:12" ht="12.75">
      <c r="B9" s="288" t="s">
        <v>123</v>
      </c>
      <c r="C9" s="289"/>
      <c r="D9" s="289"/>
      <c r="E9" s="289"/>
      <c r="F9" s="290"/>
      <c r="G9" s="290"/>
      <c r="H9" s="53"/>
      <c r="I9" s="53"/>
      <c r="J9" s="53"/>
      <c r="K9" s="53"/>
      <c r="L9" s="54"/>
    </row>
    <row r="10" spans="2:12" ht="12.75">
      <c r="B10" s="288" t="s">
        <v>124</v>
      </c>
      <c r="C10" s="289"/>
      <c r="D10" s="289"/>
      <c r="E10" s="289"/>
      <c r="F10" s="290"/>
      <c r="G10" s="290"/>
      <c r="H10" s="53"/>
      <c r="I10" s="53"/>
      <c r="J10" s="53"/>
      <c r="K10" s="53"/>
      <c r="L10" s="54"/>
    </row>
    <row r="11" spans="2:12" ht="12.75">
      <c r="B11" s="288" t="s">
        <v>125</v>
      </c>
      <c r="C11" s="289"/>
      <c r="D11" s="289"/>
      <c r="E11" s="289"/>
      <c r="F11" s="290"/>
      <c r="G11" s="290"/>
      <c r="H11" s="53"/>
      <c r="I11" s="53"/>
      <c r="J11" s="53"/>
      <c r="K11" s="53"/>
      <c r="L11" s="54"/>
    </row>
    <row r="12" spans="2:12" ht="12.75">
      <c r="B12" s="288" t="s">
        <v>126</v>
      </c>
      <c r="C12" s="289"/>
      <c r="D12" s="289"/>
      <c r="E12" s="289"/>
      <c r="F12" s="290"/>
      <c r="G12" s="290"/>
      <c r="H12" s="53"/>
      <c r="I12" s="53"/>
      <c r="J12" s="53"/>
      <c r="K12" s="53"/>
      <c r="L12" s="54"/>
    </row>
    <row r="13" spans="2:12" ht="13.5" thickBot="1">
      <c r="B13" s="291" t="s">
        <v>127</v>
      </c>
      <c r="C13" s="292"/>
      <c r="D13" s="292"/>
      <c r="E13" s="292"/>
      <c r="F13" s="293">
        <f>SUM(F7:G12)</f>
        <v>183069</v>
      </c>
      <c r="G13" s="293"/>
      <c r="H13" s="55"/>
      <c r="I13" s="55">
        <f>SUM(I7:I12)</f>
        <v>979</v>
      </c>
      <c r="J13" s="55">
        <f>SUM(J7:J12)</f>
        <v>8518</v>
      </c>
      <c r="K13" s="55">
        <f>SUM(K7:K12)</f>
        <v>30237</v>
      </c>
      <c r="L13" s="56">
        <f>SUM(L7:L12)</f>
        <v>143335</v>
      </c>
    </row>
    <row r="14" spans="2:12" ht="13.5" thickBot="1">
      <c r="B14" s="233" t="s">
        <v>307</v>
      </c>
      <c r="C14" s="234"/>
      <c r="D14" s="234"/>
      <c r="E14" s="234"/>
      <c r="F14" s="272">
        <f>SUM(I14:L14)</f>
        <v>38200</v>
      </c>
      <c r="G14" s="273"/>
      <c r="H14" s="235"/>
      <c r="I14" s="235"/>
      <c r="J14" s="235">
        <v>5800</v>
      </c>
      <c r="K14" s="235"/>
      <c r="L14" s="236">
        <v>32400</v>
      </c>
    </row>
    <row r="17" spans="2:12" ht="12.75">
      <c r="B17" s="274" t="s">
        <v>128</v>
      </c>
      <c r="C17" s="274"/>
      <c r="D17" s="274"/>
      <c r="E17" s="274"/>
      <c r="F17" s="274"/>
      <c r="G17" s="274"/>
      <c r="H17" s="274"/>
      <c r="I17" s="274"/>
      <c r="J17" s="274"/>
      <c r="K17" s="274"/>
      <c r="L17" s="274"/>
    </row>
    <row r="20" spans="11:12" ht="13.5" thickBot="1">
      <c r="K20" s="50" t="s">
        <v>129</v>
      </c>
      <c r="L20" s="50" t="s">
        <v>114</v>
      </c>
    </row>
    <row r="21" spans="2:12" ht="12.75">
      <c r="B21" s="275" t="s">
        <v>130</v>
      </c>
      <c r="C21" s="276"/>
      <c r="D21" s="276"/>
      <c r="E21" s="277"/>
      <c r="F21" s="281" t="s">
        <v>131</v>
      </c>
      <c r="G21" s="282"/>
      <c r="H21" s="283" t="s">
        <v>117</v>
      </c>
      <c r="I21" s="284"/>
      <c r="J21" s="284"/>
      <c r="K21" s="284"/>
      <c r="L21" s="285"/>
    </row>
    <row r="22" spans="2:12" ht="12.75">
      <c r="B22" s="278"/>
      <c r="C22" s="279"/>
      <c r="D22" s="279"/>
      <c r="E22" s="280"/>
      <c r="F22" s="286" t="s">
        <v>118</v>
      </c>
      <c r="G22" s="287"/>
      <c r="H22" s="51" t="s">
        <v>119</v>
      </c>
      <c r="I22" s="51" t="s">
        <v>26</v>
      </c>
      <c r="J22" s="51" t="s">
        <v>23</v>
      </c>
      <c r="K22" s="51" t="s">
        <v>21</v>
      </c>
      <c r="L22" s="52" t="s">
        <v>22</v>
      </c>
    </row>
    <row r="23" spans="2:12" ht="12.75">
      <c r="B23" s="294" t="s">
        <v>132</v>
      </c>
      <c r="C23" s="295"/>
      <c r="D23" s="295"/>
      <c r="E23" s="296"/>
      <c r="F23" s="297">
        <f>SUM(H23:L23)</f>
        <v>164159</v>
      </c>
      <c r="G23" s="298"/>
      <c r="H23" s="53"/>
      <c r="I23" s="53"/>
      <c r="J23" s="53">
        <v>5683</v>
      </c>
      <c r="K23" s="53">
        <v>30237</v>
      </c>
      <c r="L23" s="54">
        <v>128239</v>
      </c>
    </row>
    <row r="24" spans="2:12" ht="12.75">
      <c r="B24" s="294" t="s">
        <v>133</v>
      </c>
      <c r="C24" s="295"/>
      <c r="D24" s="295"/>
      <c r="E24" s="296"/>
      <c r="F24" s="297">
        <f>SUM(H24:L24)</f>
        <v>2499</v>
      </c>
      <c r="G24" s="298"/>
      <c r="H24" s="53"/>
      <c r="I24" s="53"/>
      <c r="J24" s="53">
        <v>2499</v>
      </c>
      <c r="K24" s="53"/>
      <c r="L24" s="54"/>
    </row>
    <row r="25" spans="2:12" ht="12.75">
      <c r="B25" s="294" t="s">
        <v>134</v>
      </c>
      <c r="C25" s="295"/>
      <c r="D25" s="295"/>
      <c r="E25" s="296"/>
      <c r="F25" s="297">
        <f>SUM(H25:L25)</f>
        <v>0</v>
      </c>
      <c r="G25" s="298"/>
      <c r="H25" s="53"/>
      <c r="I25" s="53"/>
      <c r="J25" s="53"/>
      <c r="K25" s="53"/>
      <c r="L25" s="54"/>
    </row>
    <row r="26" spans="2:12" ht="12.75">
      <c r="B26" s="294" t="s">
        <v>135</v>
      </c>
      <c r="C26" s="295"/>
      <c r="D26" s="295"/>
      <c r="E26" s="296"/>
      <c r="F26" s="297">
        <f>SUM(H26:L26)</f>
        <v>3938</v>
      </c>
      <c r="G26" s="298"/>
      <c r="H26" s="53"/>
      <c r="I26" s="53">
        <v>979</v>
      </c>
      <c r="J26" s="53">
        <v>336</v>
      </c>
      <c r="K26" s="53"/>
      <c r="L26" s="54">
        <v>2623</v>
      </c>
    </row>
    <row r="27" spans="2:12" ht="12.75">
      <c r="B27" s="294" t="s">
        <v>136</v>
      </c>
      <c r="C27" s="295"/>
      <c r="D27" s="295"/>
      <c r="E27" s="296"/>
      <c r="F27" s="297"/>
      <c r="G27" s="298"/>
      <c r="H27" s="53"/>
      <c r="I27" s="53"/>
      <c r="J27" s="53"/>
      <c r="K27" s="53"/>
      <c r="L27" s="54"/>
    </row>
    <row r="28" spans="2:12" ht="12.75">
      <c r="B28" s="294" t="s">
        <v>137</v>
      </c>
      <c r="C28" s="295"/>
      <c r="D28" s="295"/>
      <c r="E28" s="296"/>
      <c r="F28" s="297"/>
      <c r="G28" s="298"/>
      <c r="H28" s="53"/>
      <c r="I28" s="53"/>
      <c r="J28" s="53"/>
      <c r="K28" s="53"/>
      <c r="L28" s="54"/>
    </row>
    <row r="29" spans="2:12" ht="12.75">
      <c r="B29" s="294" t="s">
        <v>138</v>
      </c>
      <c r="C29" s="295"/>
      <c r="D29" s="295"/>
      <c r="E29" s="296"/>
      <c r="F29" s="297"/>
      <c r="G29" s="298"/>
      <c r="H29" s="53"/>
      <c r="I29" s="53"/>
      <c r="J29" s="53"/>
      <c r="K29" s="53"/>
      <c r="L29" s="54"/>
    </row>
    <row r="30" spans="2:12" ht="12.75">
      <c r="B30" s="294" t="s">
        <v>139</v>
      </c>
      <c r="C30" s="295"/>
      <c r="D30" s="295"/>
      <c r="E30" s="296"/>
      <c r="F30" s="297"/>
      <c r="G30" s="298"/>
      <c r="H30" s="53"/>
      <c r="I30" s="53"/>
      <c r="J30" s="53"/>
      <c r="K30" s="53"/>
      <c r="L30" s="54"/>
    </row>
    <row r="31" spans="2:12" ht="12.75">
      <c r="B31" s="294" t="s">
        <v>140</v>
      </c>
      <c r="C31" s="295"/>
      <c r="D31" s="295"/>
      <c r="E31" s="296"/>
      <c r="F31" s="297">
        <f>SUM(H31:L31)</f>
        <v>12473</v>
      </c>
      <c r="G31" s="298"/>
      <c r="H31" s="53"/>
      <c r="I31" s="53"/>
      <c r="J31" s="53"/>
      <c r="K31" s="53"/>
      <c r="L31" s="54">
        <v>12473</v>
      </c>
    </row>
    <row r="32" spans="2:12" ht="13.5" thickBot="1">
      <c r="B32" s="299" t="s">
        <v>127</v>
      </c>
      <c r="C32" s="300"/>
      <c r="D32" s="300"/>
      <c r="E32" s="301"/>
      <c r="F32" s="302">
        <f>SUM(F23:G31)</f>
        <v>183069</v>
      </c>
      <c r="G32" s="303"/>
      <c r="H32" s="55"/>
      <c r="I32" s="55">
        <f>SUM(I26:I31)</f>
        <v>979</v>
      </c>
      <c r="J32" s="55">
        <f>SUM(J23:J31)</f>
        <v>8518</v>
      </c>
      <c r="K32" s="55">
        <f>SUM(K23:K31)</f>
        <v>30237</v>
      </c>
      <c r="L32" s="56">
        <f>SUM(L23:L31)</f>
        <v>143335</v>
      </c>
    </row>
    <row r="33" spans="2:12" ht="13.5" thickBot="1">
      <c r="B33" s="233" t="s">
        <v>307</v>
      </c>
      <c r="C33" s="234"/>
      <c r="D33" s="234"/>
      <c r="E33" s="234"/>
      <c r="F33" s="272">
        <f>SUM(I33:L33)</f>
        <v>38200</v>
      </c>
      <c r="G33" s="273"/>
      <c r="H33" s="235"/>
      <c r="I33" s="235"/>
      <c r="J33" s="235">
        <v>5800</v>
      </c>
      <c r="K33" s="235"/>
      <c r="L33" s="236">
        <v>32400</v>
      </c>
    </row>
  </sheetData>
  <sheetProtection/>
  <mergeCells count="48">
    <mergeCell ref="B30:E30"/>
    <mergeCell ref="F30:G30"/>
    <mergeCell ref="B31:E31"/>
    <mergeCell ref="F31:G31"/>
    <mergeCell ref="B32:E32"/>
    <mergeCell ref="F32:G32"/>
    <mergeCell ref="B27:E27"/>
    <mergeCell ref="F27:G27"/>
    <mergeCell ref="B28:E28"/>
    <mergeCell ref="F28:G28"/>
    <mergeCell ref="B29:E29"/>
    <mergeCell ref="F29:G29"/>
    <mergeCell ref="B24:E24"/>
    <mergeCell ref="F24:G24"/>
    <mergeCell ref="B25:E25"/>
    <mergeCell ref="F25:G25"/>
    <mergeCell ref="B26:E26"/>
    <mergeCell ref="F26:G26"/>
    <mergeCell ref="B17:L17"/>
    <mergeCell ref="B21:E22"/>
    <mergeCell ref="F21:G21"/>
    <mergeCell ref="H21:L21"/>
    <mergeCell ref="F22:G22"/>
    <mergeCell ref="B23:E23"/>
    <mergeCell ref="F23:G23"/>
    <mergeCell ref="B11:E11"/>
    <mergeCell ref="F11:G11"/>
    <mergeCell ref="B12:E12"/>
    <mergeCell ref="F12:G12"/>
    <mergeCell ref="B13:E13"/>
    <mergeCell ref="F13:G13"/>
    <mergeCell ref="F7:G7"/>
    <mergeCell ref="B8:E8"/>
    <mergeCell ref="F8:G8"/>
    <mergeCell ref="B9:E9"/>
    <mergeCell ref="F9:G9"/>
    <mergeCell ref="B10:E10"/>
    <mergeCell ref="F10:G10"/>
    <mergeCell ref="F14:G14"/>
    <mergeCell ref="F33:G33"/>
    <mergeCell ref="B1:L1"/>
    <mergeCell ref="B4:E5"/>
    <mergeCell ref="F4:G4"/>
    <mergeCell ref="H4:L4"/>
    <mergeCell ref="F5:G5"/>
    <mergeCell ref="B6:E6"/>
    <mergeCell ref="F6:G6"/>
    <mergeCell ref="B7:E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6"/>
  <sheetViews>
    <sheetView zoomScalePageLayoutView="0" workbookViewId="0" topLeftCell="A26">
      <selection activeCell="E77" sqref="E77"/>
    </sheetView>
  </sheetViews>
  <sheetFormatPr defaultColWidth="9.140625" defaultRowHeight="12.75"/>
  <cols>
    <col min="1" max="1" width="8.28125" style="0" customWidth="1"/>
    <col min="3" max="3" width="11.00390625" style="0" customWidth="1"/>
    <col min="6" max="6" width="13.7109375" style="0" customWidth="1"/>
    <col min="7" max="7" width="11.421875" style="0" customWidth="1"/>
    <col min="8" max="8" width="11.00390625" style="0" customWidth="1"/>
    <col min="9" max="9" width="15.7109375" style="0" customWidth="1"/>
    <col min="10" max="10" width="8.28125" style="0" customWidth="1"/>
    <col min="11" max="11" width="10.57421875" style="0" customWidth="1"/>
    <col min="12" max="12" width="15.28125" style="0" customWidth="1"/>
    <col min="13" max="13" width="10.57421875" style="0" customWidth="1"/>
  </cols>
  <sheetData>
    <row r="1" spans="1:13" ht="12.75">
      <c r="A1" s="57" t="s">
        <v>141</v>
      </c>
      <c r="L1" s="99"/>
      <c r="M1" s="50" t="s">
        <v>142</v>
      </c>
    </row>
    <row r="2" spans="12:13" ht="13.5" thickBot="1">
      <c r="L2" s="100"/>
      <c r="M2" s="269" t="s">
        <v>114</v>
      </c>
    </row>
    <row r="3" spans="1:13" ht="13.5" thickBot="1">
      <c r="A3" s="238" t="s">
        <v>143</v>
      </c>
      <c r="B3" s="238" t="s">
        <v>144</v>
      </c>
      <c r="C3" s="238" t="s">
        <v>145</v>
      </c>
      <c r="D3" s="306" t="s">
        <v>146</v>
      </c>
      <c r="E3" s="307"/>
      <c r="F3" s="308"/>
      <c r="G3" s="238" t="s">
        <v>147</v>
      </c>
      <c r="H3" s="238" t="s">
        <v>148</v>
      </c>
      <c r="I3" s="238" t="s">
        <v>149</v>
      </c>
      <c r="J3" s="238" t="s">
        <v>150</v>
      </c>
      <c r="K3" s="239" t="s">
        <v>151</v>
      </c>
      <c r="L3" s="240" t="s">
        <v>203</v>
      </c>
      <c r="M3" s="239" t="s">
        <v>152</v>
      </c>
    </row>
    <row r="4" spans="1:13" ht="13.5" thickBot="1">
      <c r="A4" s="241" t="s">
        <v>153</v>
      </c>
      <c r="B4" s="241" t="s">
        <v>154</v>
      </c>
      <c r="C4" s="241" t="s">
        <v>155</v>
      </c>
      <c r="D4" s="239" t="s">
        <v>13</v>
      </c>
      <c r="E4" s="239" t="s">
        <v>18</v>
      </c>
      <c r="F4" s="239" t="s">
        <v>156</v>
      </c>
      <c r="G4" s="241" t="s">
        <v>157</v>
      </c>
      <c r="H4" s="241" t="s">
        <v>10</v>
      </c>
      <c r="I4" s="241" t="s">
        <v>158</v>
      </c>
      <c r="J4" s="241" t="s">
        <v>159</v>
      </c>
      <c r="K4" s="241" t="s">
        <v>160</v>
      </c>
      <c r="L4" s="240" t="s">
        <v>202</v>
      </c>
      <c r="M4" s="241"/>
    </row>
    <row r="5" spans="1:13" ht="3" customHeight="1" thickBot="1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92"/>
      <c r="M5" s="60"/>
    </row>
    <row r="6" spans="1:13" ht="13.5" thickBot="1">
      <c r="A6" s="61" t="s">
        <v>161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92"/>
      <c r="M6" s="63"/>
    </row>
    <row r="7" spans="1:13" ht="12.75" customHeight="1">
      <c r="A7" s="71" t="s">
        <v>213</v>
      </c>
      <c r="B7" s="72"/>
      <c r="C7" s="73">
        <f>SUM(I7:J7)</f>
        <v>53833</v>
      </c>
      <c r="D7" s="73"/>
      <c r="E7" s="73">
        <v>48666</v>
      </c>
      <c r="F7" s="73">
        <v>48666</v>
      </c>
      <c r="G7" s="72" t="s">
        <v>17</v>
      </c>
      <c r="H7" s="72" t="s">
        <v>282</v>
      </c>
      <c r="I7" s="73">
        <v>48666</v>
      </c>
      <c r="J7" s="75">
        <v>5167</v>
      </c>
      <c r="K7" s="72" t="s">
        <v>162</v>
      </c>
      <c r="L7" s="101" t="s">
        <v>302</v>
      </c>
      <c r="M7" s="74"/>
    </row>
    <row r="8" spans="1:13" ht="12.75" customHeight="1">
      <c r="A8" s="69" t="s">
        <v>215</v>
      </c>
      <c r="B8" s="68"/>
      <c r="C8" s="53"/>
      <c r="D8" s="53"/>
      <c r="E8" s="53"/>
      <c r="F8" s="53"/>
      <c r="G8" s="68" t="s">
        <v>17</v>
      </c>
      <c r="H8" s="68" t="s">
        <v>163</v>
      </c>
      <c r="I8" s="53">
        <v>52927</v>
      </c>
      <c r="J8" s="53"/>
      <c r="K8" s="68" t="s">
        <v>162</v>
      </c>
      <c r="L8" s="93"/>
      <c r="M8" s="70"/>
    </row>
    <row r="9" spans="1:15" ht="12.75" customHeight="1">
      <c r="A9" s="69"/>
      <c r="B9" s="68"/>
      <c r="C9" s="53"/>
      <c r="D9" s="53"/>
      <c r="E9" s="53"/>
      <c r="F9" s="53"/>
      <c r="G9" s="68"/>
      <c r="H9" s="68" t="s">
        <v>170</v>
      </c>
      <c r="I9" s="53">
        <v>2899</v>
      </c>
      <c r="J9" s="76"/>
      <c r="K9" s="68"/>
      <c r="L9" s="94"/>
      <c r="M9" s="70"/>
      <c r="O9" s="49"/>
    </row>
    <row r="10" spans="1:15" ht="3" customHeight="1">
      <c r="A10" s="69"/>
      <c r="B10" s="68"/>
      <c r="C10" s="53"/>
      <c r="D10" s="53"/>
      <c r="E10" s="53"/>
      <c r="F10" s="53"/>
      <c r="G10" s="68"/>
      <c r="H10" s="68"/>
      <c r="I10" s="53"/>
      <c r="J10" s="53"/>
      <c r="K10" s="68"/>
      <c r="L10" s="95"/>
      <c r="M10" s="70"/>
      <c r="O10" s="49"/>
    </row>
    <row r="11" spans="1:13" ht="12.75" customHeight="1">
      <c r="A11" s="178" t="s">
        <v>49</v>
      </c>
      <c r="B11" s="68"/>
      <c r="C11" s="53">
        <f>SUM(I11:J11)</f>
        <v>59865</v>
      </c>
      <c r="D11" s="53"/>
      <c r="E11" s="53">
        <v>55826</v>
      </c>
      <c r="F11" s="53">
        <v>55826</v>
      </c>
      <c r="G11" s="68"/>
      <c r="H11" s="68"/>
      <c r="I11" s="53">
        <f>SUM(I8:I9)</f>
        <v>55826</v>
      </c>
      <c r="J11" s="53">
        <v>4039</v>
      </c>
      <c r="K11" s="68"/>
      <c r="L11" s="93" t="s">
        <v>303</v>
      </c>
      <c r="M11" s="70"/>
    </row>
    <row r="12" spans="1:13" ht="12.75" customHeight="1">
      <c r="A12" s="69" t="s">
        <v>283</v>
      </c>
      <c r="B12" s="68"/>
      <c r="C12" s="53">
        <f>SUM(I12:J12)</f>
        <v>24145</v>
      </c>
      <c r="D12" s="53"/>
      <c r="E12" s="53">
        <v>23747</v>
      </c>
      <c r="F12" s="53">
        <v>23747</v>
      </c>
      <c r="G12" s="68" t="s">
        <v>17</v>
      </c>
      <c r="H12" s="68" t="s">
        <v>163</v>
      </c>
      <c r="I12" s="53">
        <v>23747</v>
      </c>
      <c r="J12" s="53">
        <v>398</v>
      </c>
      <c r="K12" s="68" t="s">
        <v>162</v>
      </c>
      <c r="L12" s="93"/>
      <c r="M12" s="70"/>
    </row>
    <row r="13" spans="1:13" ht="12.75" customHeight="1">
      <c r="A13" s="69" t="s">
        <v>221</v>
      </c>
      <c r="B13" s="68"/>
      <c r="C13" s="53">
        <f>SUM(I13:J13)</f>
        <v>34998</v>
      </c>
      <c r="D13" s="53"/>
      <c r="E13" s="53">
        <v>30237</v>
      </c>
      <c r="F13" s="53">
        <v>30237</v>
      </c>
      <c r="G13" s="68" t="s">
        <v>17</v>
      </c>
      <c r="H13" s="68" t="s">
        <v>284</v>
      </c>
      <c r="I13" s="53">
        <v>30237</v>
      </c>
      <c r="J13" s="53">
        <v>4761</v>
      </c>
      <c r="K13" s="68" t="s">
        <v>162</v>
      </c>
      <c r="L13" s="94"/>
      <c r="M13" s="70"/>
    </row>
    <row r="14" spans="1:14" ht="12.75" customHeight="1">
      <c r="A14" s="180" t="s">
        <v>227</v>
      </c>
      <c r="B14" s="177"/>
      <c r="C14" s="176">
        <v>2007</v>
      </c>
      <c r="D14" s="176"/>
      <c r="E14" s="176"/>
      <c r="F14" s="176"/>
      <c r="G14" s="177"/>
      <c r="H14" s="177"/>
      <c r="I14" s="176"/>
      <c r="J14" s="176">
        <v>2007</v>
      </c>
      <c r="K14" s="177" t="s">
        <v>162</v>
      </c>
      <c r="L14" s="94"/>
      <c r="M14" s="179"/>
      <c r="N14" s="49"/>
    </row>
    <row r="15" spans="1:14" ht="12.75" customHeight="1" thickBot="1">
      <c r="A15" s="200" t="s">
        <v>229</v>
      </c>
      <c r="B15" s="201"/>
      <c r="C15" s="202">
        <f>SUM(I15:J15)</f>
        <v>5759</v>
      </c>
      <c r="D15" s="202">
        <v>5683</v>
      </c>
      <c r="E15" s="202"/>
      <c r="F15" s="202">
        <v>5683</v>
      </c>
      <c r="G15" s="201" t="s">
        <v>17</v>
      </c>
      <c r="H15" s="201" t="s">
        <v>165</v>
      </c>
      <c r="I15" s="202">
        <v>5683</v>
      </c>
      <c r="J15" s="202">
        <v>76</v>
      </c>
      <c r="K15" s="201" t="s">
        <v>162</v>
      </c>
      <c r="L15" s="203" t="s">
        <v>304</v>
      </c>
      <c r="M15" s="204"/>
      <c r="N15" s="49"/>
    </row>
    <row r="16" spans="1:13" ht="3" customHeight="1" thickBot="1">
      <c r="A16" s="310"/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2"/>
    </row>
    <row r="17" spans="1:14" ht="12.75" customHeight="1" thickBot="1">
      <c r="A17" s="304" t="s">
        <v>285</v>
      </c>
      <c r="B17" s="309"/>
      <c r="C17" s="242">
        <f>C7+C11+C12+C13+C14+C15</f>
        <v>180607</v>
      </c>
      <c r="D17" s="242">
        <f>D15</f>
        <v>5683</v>
      </c>
      <c r="E17" s="242">
        <f>E7+E11+E12+E13</f>
        <v>158476</v>
      </c>
      <c r="F17" s="242">
        <f>F7+F12+F11+F13+F15</f>
        <v>164159</v>
      </c>
      <c r="G17" s="243"/>
      <c r="H17" s="243"/>
      <c r="I17" s="242">
        <f>I7+I11+I12+I13+I15</f>
        <v>164159</v>
      </c>
      <c r="J17" s="242">
        <f>J7+J11+J12+J13+J14+J15</f>
        <v>16448</v>
      </c>
      <c r="K17" s="244"/>
      <c r="L17" s="245" t="s">
        <v>306</v>
      </c>
      <c r="M17" s="246"/>
      <c r="N17" s="49"/>
    </row>
    <row r="18" spans="1:13" ht="3" customHeight="1" thickBot="1">
      <c r="A18" s="310"/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2"/>
    </row>
    <row r="19" spans="1:13" ht="12.75" customHeight="1" thickBot="1">
      <c r="A19" s="77" t="s">
        <v>209</v>
      </c>
      <c r="B19" s="113"/>
      <c r="C19" s="205"/>
      <c r="D19" s="112"/>
      <c r="E19" s="112"/>
      <c r="F19" s="112"/>
      <c r="G19" s="113"/>
      <c r="H19" s="113"/>
      <c r="I19" s="112"/>
      <c r="J19" s="112"/>
      <c r="K19" s="113"/>
      <c r="L19" s="208"/>
      <c r="M19" s="195"/>
    </row>
    <row r="20" spans="1:13" ht="12.75" customHeight="1" thickBot="1">
      <c r="A20" s="196" t="s">
        <v>210</v>
      </c>
      <c r="B20" s="197"/>
      <c r="C20" s="198">
        <v>3647</v>
      </c>
      <c r="D20" s="198"/>
      <c r="E20" s="198"/>
      <c r="F20" s="198"/>
      <c r="G20" s="197"/>
      <c r="H20" s="197"/>
      <c r="I20" s="198"/>
      <c r="J20" s="198">
        <v>3647</v>
      </c>
      <c r="K20" s="197" t="s">
        <v>162</v>
      </c>
      <c r="L20" s="96"/>
      <c r="M20" s="199"/>
    </row>
    <row r="21" spans="1:13" ht="3" customHeight="1" thickBot="1">
      <c r="A21" s="310"/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2"/>
    </row>
    <row r="22" spans="1:13" ht="12.75" customHeight="1" thickBot="1">
      <c r="A22" s="247" t="s">
        <v>286</v>
      </c>
      <c r="B22" s="244"/>
      <c r="C22" s="242">
        <f>C20</f>
        <v>3647</v>
      </c>
      <c r="D22" s="242"/>
      <c r="E22" s="242"/>
      <c r="F22" s="242"/>
      <c r="G22" s="243"/>
      <c r="H22" s="243"/>
      <c r="I22" s="242"/>
      <c r="J22" s="242">
        <f>J20</f>
        <v>3647</v>
      </c>
      <c r="K22" s="244"/>
      <c r="L22" s="248"/>
      <c r="M22" s="246"/>
    </row>
    <row r="23" spans="1:13" ht="3" customHeight="1" thickBot="1">
      <c r="A23" s="310"/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2"/>
    </row>
    <row r="24" spans="1:15" ht="12.75" customHeight="1" thickBot="1">
      <c r="A24" s="77" t="s">
        <v>164</v>
      </c>
      <c r="B24" s="113"/>
      <c r="C24" s="112"/>
      <c r="D24" s="112"/>
      <c r="E24" s="112"/>
      <c r="F24" s="112"/>
      <c r="G24" s="113"/>
      <c r="H24" s="113"/>
      <c r="I24" s="112"/>
      <c r="J24" s="112"/>
      <c r="K24" s="113"/>
      <c r="L24" s="210"/>
      <c r="M24" s="195"/>
      <c r="O24" s="49"/>
    </row>
    <row r="25" spans="1:13" ht="12.75" customHeight="1">
      <c r="A25" s="192" t="s">
        <v>287</v>
      </c>
      <c r="B25" s="193"/>
      <c r="C25" s="193">
        <v>3019</v>
      </c>
      <c r="D25" s="193"/>
      <c r="E25" s="193"/>
      <c r="F25" s="193"/>
      <c r="G25" s="193"/>
      <c r="H25" s="193"/>
      <c r="I25" s="193"/>
      <c r="J25" s="193">
        <v>3019</v>
      </c>
      <c r="K25" s="193" t="s">
        <v>162</v>
      </c>
      <c r="L25" s="105"/>
      <c r="M25" s="194"/>
    </row>
    <row r="26" spans="1:13" ht="12.75" customHeight="1">
      <c r="A26" s="180" t="s">
        <v>236</v>
      </c>
      <c r="B26" s="182"/>
      <c r="C26" s="183">
        <v>1999</v>
      </c>
      <c r="D26" s="184"/>
      <c r="E26" s="183">
        <v>1999</v>
      </c>
      <c r="F26" s="183">
        <v>1999</v>
      </c>
      <c r="G26" s="184" t="s">
        <v>17</v>
      </c>
      <c r="H26" s="184" t="s">
        <v>288</v>
      </c>
      <c r="I26" s="183">
        <v>1999</v>
      </c>
      <c r="J26" s="183"/>
      <c r="K26" s="182" t="s">
        <v>162</v>
      </c>
      <c r="L26" s="94"/>
      <c r="M26" s="188"/>
    </row>
    <row r="27" spans="1:13" ht="12.75" customHeight="1">
      <c r="A27" s="180" t="s">
        <v>238</v>
      </c>
      <c r="B27" s="182"/>
      <c r="C27" s="183">
        <v>4483</v>
      </c>
      <c r="D27" s="184"/>
      <c r="E27" s="184"/>
      <c r="F27" s="184"/>
      <c r="G27" s="184"/>
      <c r="H27" s="184"/>
      <c r="I27" s="183"/>
      <c r="J27" s="183">
        <v>4483</v>
      </c>
      <c r="K27" s="182" t="s">
        <v>162</v>
      </c>
      <c r="L27" s="94"/>
      <c r="M27" s="188"/>
    </row>
    <row r="28" spans="1:13" ht="12.75" customHeight="1">
      <c r="A28" s="189" t="s">
        <v>240</v>
      </c>
      <c r="B28" s="211"/>
      <c r="C28" s="212">
        <v>19772</v>
      </c>
      <c r="D28" s="213"/>
      <c r="E28" s="213"/>
      <c r="F28" s="213"/>
      <c r="G28" s="213"/>
      <c r="H28" s="213"/>
      <c r="I28" s="212"/>
      <c r="J28" s="212">
        <v>19772</v>
      </c>
      <c r="K28" s="211" t="s">
        <v>162</v>
      </c>
      <c r="L28" s="98"/>
      <c r="M28" s="190"/>
    </row>
    <row r="29" spans="1:13" ht="12.75" customHeight="1" thickBot="1">
      <c r="A29" s="200" t="s">
        <v>311</v>
      </c>
      <c r="B29" s="201"/>
      <c r="C29" s="202">
        <v>500</v>
      </c>
      <c r="D29" s="202"/>
      <c r="E29" s="202">
        <v>500</v>
      </c>
      <c r="F29" s="202">
        <v>500</v>
      </c>
      <c r="G29" s="201" t="s">
        <v>17</v>
      </c>
      <c r="H29" s="201" t="s">
        <v>165</v>
      </c>
      <c r="I29" s="202">
        <v>500</v>
      </c>
      <c r="J29" s="202"/>
      <c r="K29" s="201" t="s">
        <v>162</v>
      </c>
      <c r="L29" s="237"/>
      <c r="M29" s="204"/>
    </row>
    <row r="30" spans="1:13" ht="3" customHeight="1" thickBot="1">
      <c r="A30" s="310"/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2"/>
    </row>
    <row r="31" spans="1:15" ht="12.75" customHeight="1" thickBot="1">
      <c r="A31" s="247" t="s">
        <v>289</v>
      </c>
      <c r="B31" s="244"/>
      <c r="C31" s="242">
        <f>SUM(C25:C29)</f>
        <v>29773</v>
      </c>
      <c r="D31" s="242"/>
      <c r="E31" s="242">
        <f>SUM(E26:E29)</f>
        <v>2499</v>
      </c>
      <c r="F31" s="242">
        <f>SUM(F26:F29)</f>
        <v>2499</v>
      </c>
      <c r="G31" s="243"/>
      <c r="H31" s="243"/>
      <c r="I31" s="242">
        <f>SUM(I26:I29)</f>
        <v>2499</v>
      </c>
      <c r="J31" s="242">
        <f>SUM(J25:J28)</f>
        <v>27274</v>
      </c>
      <c r="K31" s="244"/>
      <c r="L31" s="245"/>
      <c r="M31" s="246"/>
      <c r="O31" s="49"/>
    </row>
    <row r="32" spans="1:13" ht="3" customHeight="1" thickBot="1">
      <c r="A32" s="310"/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2"/>
    </row>
    <row r="33" spans="1:13" ht="12.75" customHeight="1" thickBot="1">
      <c r="A33" s="77" t="s">
        <v>166</v>
      </c>
      <c r="B33" s="113"/>
      <c r="C33" s="112"/>
      <c r="D33" s="112"/>
      <c r="E33" s="112"/>
      <c r="F33" s="112"/>
      <c r="G33" s="113"/>
      <c r="H33" s="113"/>
      <c r="I33" s="112"/>
      <c r="J33" s="209"/>
      <c r="K33" s="113"/>
      <c r="L33" s="214"/>
      <c r="M33" s="195"/>
    </row>
    <row r="34" spans="1:13" ht="12.75" customHeight="1">
      <c r="A34" s="180" t="s">
        <v>250</v>
      </c>
      <c r="B34" s="177"/>
      <c r="C34" s="176">
        <v>1368</v>
      </c>
      <c r="D34" s="176"/>
      <c r="E34" s="176"/>
      <c r="F34" s="176"/>
      <c r="G34" s="177"/>
      <c r="H34" s="177"/>
      <c r="I34" s="176"/>
      <c r="J34" s="176">
        <v>1368</v>
      </c>
      <c r="K34" s="177" t="s">
        <v>162</v>
      </c>
      <c r="L34" s="181"/>
      <c r="M34" s="179"/>
    </row>
    <row r="35" spans="1:13" ht="12.75" customHeight="1" thickBot="1">
      <c r="A35" s="189" t="s">
        <v>290</v>
      </c>
      <c r="B35" s="186"/>
      <c r="C35" s="187">
        <v>2844</v>
      </c>
      <c r="D35" s="187"/>
      <c r="E35" s="187"/>
      <c r="F35" s="187"/>
      <c r="G35" s="186"/>
      <c r="H35" s="186"/>
      <c r="I35" s="187"/>
      <c r="J35" s="187">
        <v>2844</v>
      </c>
      <c r="K35" s="186" t="s">
        <v>162</v>
      </c>
      <c r="L35" s="215"/>
      <c r="M35" s="191"/>
    </row>
    <row r="36" spans="1:13" ht="3" customHeight="1" thickBot="1">
      <c r="A36" s="310"/>
      <c r="B36" s="311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2"/>
    </row>
    <row r="37" spans="1:13" ht="12.75" customHeight="1" thickBot="1">
      <c r="A37" s="247" t="s">
        <v>291</v>
      </c>
      <c r="B37" s="244"/>
      <c r="C37" s="242">
        <f>SUM(C34:C36)</f>
        <v>4212</v>
      </c>
      <c r="D37" s="242"/>
      <c r="E37" s="242"/>
      <c r="F37" s="242"/>
      <c r="G37" s="243"/>
      <c r="H37" s="243"/>
      <c r="I37" s="242"/>
      <c r="J37" s="242">
        <f>SUM(J34:J36)</f>
        <v>4212</v>
      </c>
      <c r="K37" s="244"/>
      <c r="L37" s="244"/>
      <c r="M37" s="249"/>
    </row>
    <row r="38" spans="1:13" ht="3" customHeight="1" thickBot="1">
      <c r="A38" s="310"/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2"/>
    </row>
    <row r="39" spans="1:13" ht="12.75" customHeight="1" thickBot="1">
      <c r="A39" s="77" t="s">
        <v>167</v>
      </c>
      <c r="B39" s="113"/>
      <c r="C39" s="112"/>
      <c r="D39" s="112"/>
      <c r="E39" s="112"/>
      <c r="F39" s="112"/>
      <c r="G39" s="113"/>
      <c r="H39" s="113"/>
      <c r="I39" s="112"/>
      <c r="J39" s="112"/>
      <c r="K39" s="113"/>
      <c r="L39" s="113"/>
      <c r="M39" s="206"/>
    </row>
    <row r="40" spans="1:13" ht="12.75" customHeight="1">
      <c r="A40" s="257" t="s">
        <v>292</v>
      </c>
      <c r="B40" s="258"/>
      <c r="C40" s="259">
        <v>423</v>
      </c>
      <c r="D40" s="259"/>
      <c r="E40" s="259"/>
      <c r="F40" s="259"/>
      <c r="G40" s="258"/>
      <c r="H40" s="258"/>
      <c r="I40" s="259"/>
      <c r="J40" s="259">
        <v>423</v>
      </c>
      <c r="K40" s="258" t="s">
        <v>162</v>
      </c>
      <c r="L40" s="258"/>
      <c r="M40" s="260"/>
    </row>
    <row r="41" spans="1:13" ht="12.75" customHeight="1">
      <c r="A41" s="180" t="s">
        <v>256</v>
      </c>
      <c r="B41" s="177"/>
      <c r="C41" s="176"/>
      <c r="D41" s="176"/>
      <c r="E41" s="176"/>
      <c r="F41" s="176"/>
      <c r="G41" s="177" t="s">
        <v>17</v>
      </c>
      <c r="H41" s="177" t="s">
        <v>293</v>
      </c>
      <c r="I41" s="176">
        <v>44</v>
      </c>
      <c r="J41" s="176"/>
      <c r="K41" s="177" t="s">
        <v>162</v>
      </c>
      <c r="L41" s="177"/>
      <c r="M41" s="188"/>
    </row>
    <row r="42" spans="1:13" ht="12.75" customHeight="1">
      <c r="A42" s="180"/>
      <c r="B42" s="177"/>
      <c r="C42" s="176"/>
      <c r="D42" s="176"/>
      <c r="E42" s="176"/>
      <c r="F42" s="176"/>
      <c r="G42" s="177"/>
      <c r="H42" s="177" t="s">
        <v>282</v>
      </c>
      <c r="I42" s="176">
        <v>2579</v>
      </c>
      <c r="J42" s="176"/>
      <c r="K42" s="177"/>
      <c r="L42" s="177"/>
      <c r="M42" s="188"/>
    </row>
    <row r="43" spans="1:13" ht="3" customHeight="1">
      <c r="A43" s="180"/>
      <c r="B43" s="177"/>
      <c r="C43" s="176"/>
      <c r="D43" s="176"/>
      <c r="E43" s="176"/>
      <c r="F43" s="176"/>
      <c r="G43" s="177"/>
      <c r="H43" s="177"/>
      <c r="I43" s="176"/>
      <c r="J43" s="176"/>
      <c r="K43" s="177"/>
      <c r="L43" s="177"/>
      <c r="M43" s="188"/>
    </row>
    <row r="44" spans="1:13" ht="12.75" customHeight="1">
      <c r="A44" s="185" t="s">
        <v>74</v>
      </c>
      <c r="B44" s="186"/>
      <c r="C44" s="187">
        <f>SUM(I44:J44)</f>
        <v>3573</v>
      </c>
      <c r="D44" s="187">
        <v>44</v>
      </c>
      <c r="E44" s="187">
        <v>2579</v>
      </c>
      <c r="F44" s="187">
        <f>SUM(D44:E44)</f>
        <v>2623</v>
      </c>
      <c r="G44" s="186"/>
      <c r="H44" s="186"/>
      <c r="I44" s="187">
        <f>SUM(I41:I43)</f>
        <v>2623</v>
      </c>
      <c r="J44" s="187">
        <v>950</v>
      </c>
      <c r="K44" s="186"/>
      <c r="L44" s="186" t="s">
        <v>305</v>
      </c>
      <c r="M44" s="190"/>
    </row>
    <row r="45" spans="1:13" ht="12.75" customHeight="1">
      <c r="A45" s="261" t="s">
        <v>316</v>
      </c>
      <c r="B45" s="177"/>
      <c r="C45" s="176"/>
      <c r="D45" s="176"/>
      <c r="E45" s="176"/>
      <c r="F45" s="176"/>
      <c r="G45" s="177" t="s">
        <v>17</v>
      </c>
      <c r="H45" s="182" t="s">
        <v>319</v>
      </c>
      <c r="I45" s="176">
        <v>979</v>
      </c>
      <c r="J45" s="176"/>
      <c r="K45" s="177"/>
      <c r="L45" s="177"/>
      <c r="M45" s="188"/>
    </row>
    <row r="46" spans="1:13" ht="12.75" customHeight="1">
      <c r="A46" s="261"/>
      <c r="B46" s="177"/>
      <c r="C46" s="176"/>
      <c r="D46" s="176"/>
      <c r="E46" s="176"/>
      <c r="F46" s="176"/>
      <c r="G46" s="177"/>
      <c r="H46" s="177" t="s">
        <v>165</v>
      </c>
      <c r="I46" s="176">
        <v>336</v>
      </c>
      <c r="J46" s="176"/>
      <c r="K46" s="177"/>
      <c r="L46" s="177"/>
      <c r="M46" s="188"/>
    </row>
    <row r="47" spans="1:13" ht="3" customHeight="1">
      <c r="A47" s="261"/>
      <c r="B47" s="177"/>
      <c r="C47" s="176"/>
      <c r="D47" s="176"/>
      <c r="E47" s="176"/>
      <c r="F47" s="176"/>
      <c r="G47" s="177"/>
      <c r="H47" s="177"/>
      <c r="I47" s="176"/>
      <c r="J47" s="176"/>
      <c r="K47" s="177"/>
      <c r="L47" s="177"/>
      <c r="M47" s="188"/>
    </row>
    <row r="48" spans="1:13" ht="12.75" customHeight="1" thickBot="1">
      <c r="A48" s="185" t="s">
        <v>314</v>
      </c>
      <c r="B48" s="186"/>
      <c r="C48" s="187">
        <f>SUM(I48+J48)</f>
        <v>5435</v>
      </c>
      <c r="D48" s="187"/>
      <c r="E48" s="187">
        <v>1315</v>
      </c>
      <c r="F48" s="187">
        <v>1315</v>
      </c>
      <c r="G48" s="186"/>
      <c r="H48" s="186"/>
      <c r="I48" s="187">
        <f>SUM(I45:I47)</f>
        <v>1315</v>
      </c>
      <c r="J48" s="187">
        <v>4120</v>
      </c>
      <c r="K48" s="186"/>
      <c r="L48" s="186"/>
      <c r="M48" s="190"/>
    </row>
    <row r="49" spans="1:13" ht="3" customHeight="1" thickBot="1">
      <c r="A49" s="310"/>
      <c r="B49" s="311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2"/>
    </row>
    <row r="50" spans="1:13" ht="12.75" customHeight="1" thickBot="1">
      <c r="A50" s="247" t="s">
        <v>294</v>
      </c>
      <c r="B50" s="244"/>
      <c r="C50" s="242">
        <f>SUM(C40:C49)</f>
        <v>9431</v>
      </c>
      <c r="D50" s="242">
        <f>SUM(D40:D49)</f>
        <v>44</v>
      </c>
      <c r="E50" s="242">
        <f>SUM(E40:E49)</f>
        <v>3894</v>
      </c>
      <c r="F50" s="242">
        <f>SUM(F40:F49)</f>
        <v>3938</v>
      </c>
      <c r="G50" s="243"/>
      <c r="H50" s="243"/>
      <c r="I50" s="242">
        <f>SUM(I48+I44)</f>
        <v>3938</v>
      </c>
      <c r="J50" s="242">
        <f>SUM(+J44+J40)</f>
        <v>1373</v>
      </c>
      <c r="K50" s="244"/>
      <c r="L50" s="244" t="s">
        <v>305</v>
      </c>
      <c r="M50" s="249"/>
    </row>
    <row r="54" spans="1:13" ht="12.75">
      <c r="A54" s="57" t="s">
        <v>141</v>
      </c>
      <c r="M54" s="50" t="s">
        <v>142</v>
      </c>
    </row>
    <row r="55" spans="12:13" ht="13.5" thickBot="1">
      <c r="L55" s="50"/>
      <c r="M55" s="269" t="s">
        <v>169</v>
      </c>
    </row>
    <row r="56" spans="1:13" ht="13.5" thickBot="1">
      <c r="A56" s="238" t="s">
        <v>143</v>
      </c>
      <c r="B56" s="238" t="s">
        <v>144</v>
      </c>
      <c r="C56" s="238" t="s">
        <v>145</v>
      </c>
      <c r="D56" s="306" t="s">
        <v>146</v>
      </c>
      <c r="E56" s="307"/>
      <c r="F56" s="308"/>
      <c r="G56" s="238" t="s">
        <v>147</v>
      </c>
      <c r="H56" s="238" t="s">
        <v>148</v>
      </c>
      <c r="I56" s="238" t="s">
        <v>149</v>
      </c>
      <c r="J56" s="238" t="s">
        <v>150</v>
      </c>
      <c r="K56" s="238" t="s">
        <v>151</v>
      </c>
      <c r="L56" s="240" t="s">
        <v>203</v>
      </c>
      <c r="M56" s="238" t="s">
        <v>152</v>
      </c>
    </row>
    <row r="57" spans="1:13" ht="12.75">
      <c r="A57" s="262" t="s">
        <v>153</v>
      </c>
      <c r="B57" s="262" t="s">
        <v>154</v>
      </c>
      <c r="C57" s="262" t="s">
        <v>155</v>
      </c>
      <c r="D57" s="238" t="s">
        <v>13</v>
      </c>
      <c r="E57" s="238" t="s">
        <v>18</v>
      </c>
      <c r="F57" s="238" t="s">
        <v>156</v>
      </c>
      <c r="G57" s="262" t="s">
        <v>157</v>
      </c>
      <c r="H57" s="262" t="s">
        <v>10</v>
      </c>
      <c r="I57" s="262" t="s">
        <v>158</v>
      </c>
      <c r="J57" s="262" t="s">
        <v>159</v>
      </c>
      <c r="K57" s="262" t="s">
        <v>160</v>
      </c>
      <c r="L57" s="240" t="s">
        <v>202</v>
      </c>
      <c r="M57" s="262"/>
    </row>
    <row r="58" spans="1:13" ht="13.5" thickBot="1">
      <c r="A58" s="266"/>
      <c r="B58" s="266"/>
      <c r="C58" s="266"/>
      <c r="D58" s="266"/>
      <c r="E58" s="266"/>
      <c r="F58" s="266"/>
      <c r="G58" s="266"/>
      <c r="H58" s="266"/>
      <c r="I58" s="266"/>
      <c r="J58" s="266"/>
      <c r="K58" s="266"/>
      <c r="L58" s="267"/>
      <c r="M58" s="266"/>
    </row>
    <row r="59" spans="1:13" ht="12.75" customHeight="1" thickBot="1">
      <c r="A59" s="77" t="s">
        <v>204</v>
      </c>
      <c r="B59" s="113"/>
      <c r="C59" s="112"/>
      <c r="D59" s="112"/>
      <c r="E59" s="112"/>
      <c r="F59" s="112"/>
      <c r="G59" s="113"/>
      <c r="H59" s="113"/>
      <c r="I59" s="112"/>
      <c r="J59" s="112"/>
      <c r="K59" s="113"/>
      <c r="L59" s="113"/>
      <c r="M59" s="206"/>
    </row>
    <row r="60" spans="1:13" ht="12.75" customHeight="1" thickBot="1">
      <c r="A60" s="196" t="s">
        <v>295</v>
      </c>
      <c r="B60" s="197"/>
      <c r="C60" s="198">
        <v>752</v>
      </c>
      <c r="D60" s="198"/>
      <c r="E60" s="198"/>
      <c r="F60" s="198"/>
      <c r="G60" s="197"/>
      <c r="H60" s="197"/>
      <c r="I60" s="198"/>
      <c r="J60" s="198">
        <v>752</v>
      </c>
      <c r="K60" s="197" t="s">
        <v>162</v>
      </c>
      <c r="L60" s="197"/>
      <c r="M60" s="216"/>
    </row>
    <row r="61" spans="1:13" ht="3" customHeight="1" thickBot="1">
      <c r="A61" s="207"/>
      <c r="B61" s="113"/>
      <c r="C61" s="112"/>
      <c r="D61" s="112"/>
      <c r="E61" s="112"/>
      <c r="F61" s="112"/>
      <c r="G61" s="113"/>
      <c r="H61" s="113"/>
      <c r="I61" s="112"/>
      <c r="J61" s="112"/>
      <c r="K61" s="113"/>
      <c r="L61" s="113"/>
      <c r="M61" s="206"/>
    </row>
    <row r="62" spans="1:13" ht="12.75" customHeight="1" thickBot="1">
      <c r="A62" s="247" t="s">
        <v>296</v>
      </c>
      <c r="B62" s="244"/>
      <c r="C62" s="242">
        <f>C60</f>
        <v>752</v>
      </c>
      <c r="D62" s="242"/>
      <c r="E62" s="242"/>
      <c r="F62" s="242"/>
      <c r="G62" s="243"/>
      <c r="H62" s="243"/>
      <c r="I62" s="242"/>
      <c r="J62" s="242">
        <f>J60</f>
        <v>752</v>
      </c>
      <c r="K62" s="244"/>
      <c r="L62" s="244"/>
      <c r="M62" s="249"/>
    </row>
    <row r="63" spans="1:13" ht="3" customHeight="1" thickBot="1">
      <c r="A63" s="263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264"/>
      <c r="M63" s="265"/>
    </row>
    <row r="64" spans="1:13" ht="13.5" thickBot="1">
      <c r="A64" s="61" t="s">
        <v>168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92"/>
      <c r="M64" s="63"/>
    </row>
    <row r="65" spans="1:13" ht="13.5" thickBot="1">
      <c r="A65" s="221" t="s">
        <v>297</v>
      </c>
      <c r="B65" s="222"/>
      <c r="C65" s="223">
        <v>13437</v>
      </c>
      <c r="D65" s="223"/>
      <c r="E65" s="223"/>
      <c r="F65" s="223"/>
      <c r="G65" s="222"/>
      <c r="H65" s="222"/>
      <c r="I65" s="223"/>
      <c r="J65" s="223">
        <v>13437</v>
      </c>
      <c r="K65" s="222" t="s">
        <v>162</v>
      </c>
      <c r="L65" s="224"/>
      <c r="M65" s="225"/>
    </row>
    <row r="66" spans="1:13" ht="3" customHeight="1" thickBot="1">
      <c r="A66" s="217"/>
      <c r="B66" s="218"/>
      <c r="C66" s="219"/>
      <c r="D66" s="219"/>
      <c r="E66" s="219"/>
      <c r="F66" s="219"/>
      <c r="G66" s="218"/>
      <c r="H66" s="218"/>
      <c r="I66" s="219"/>
      <c r="J66" s="219"/>
      <c r="K66" s="218"/>
      <c r="L66" s="107"/>
      <c r="M66" s="220"/>
    </row>
    <row r="67" spans="1:13" ht="13.5" thickBot="1">
      <c r="A67" s="247" t="s">
        <v>298</v>
      </c>
      <c r="B67" s="243"/>
      <c r="C67" s="242">
        <f>C65</f>
        <v>13437</v>
      </c>
      <c r="D67" s="242"/>
      <c r="E67" s="242"/>
      <c r="F67" s="242"/>
      <c r="G67" s="243"/>
      <c r="H67" s="243"/>
      <c r="I67" s="242"/>
      <c r="J67" s="242">
        <f>J65</f>
        <v>13437</v>
      </c>
      <c r="K67" s="243"/>
      <c r="L67" s="245"/>
      <c r="M67" s="250"/>
    </row>
    <row r="68" spans="1:13" ht="3" customHeight="1" thickBot="1">
      <c r="A68" s="80"/>
      <c r="B68" s="108"/>
      <c r="C68" s="109"/>
      <c r="D68" s="109"/>
      <c r="E68" s="109"/>
      <c r="F68" s="109"/>
      <c r="G68" s="108"/>
      <c r="H68" s="108"/>
      <c r="I68" s="109"/>
      <c r="J68" s="109"/>
      <c r="K68" s="108"/>
      <c r="L68" s="96"/>
      <c r="M68" s="226"/>
    </row>
    <row r="69" spans="1:14" ht="13.5" thickBot="1">
      <c r="A69" s="61" t="s">
        <v>171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106"/>
      <c r="M69" s="63"/>
      <c r="N69" s="49"/>
    </row>
    <row r="70" spans="1:14" ht="12.75">
      <c r="A70" s="71" t="s">
        <v>258</v>
      </c>
      <c r="B70" s="72"/>
      <c r="C70" s="73"/>
      <c r="D70" s="73"/>
      <c r="E70" s="73"/>
      <c r="F70" s="73"/>
      <c r="G70" s="72" t="s">
        <v>17</v>
      </c>
      <c r="H70" s="72" t="s">
        <v>170</v>
      </c>
      <c r="I70" s="73">
        <v>11086</v>
      </c>
      <c r="J70" s="73"/>
      <c r="K70" s="72" t="s">
        <v>162</v>
      </c>
      <c r="L70" s="97"/>
      <c r="M70" s="74"/>
      <c r="N70" s="49"/>
    </row>
    <row r="71" spans="1:14" ht="12.75" customHeight="1">
      <c r="A71" s="67"/>
      <c r="B71" s="65"/>
      <c r="C71" s="64"/>
      <c r="D71" s="64"/>
      <c r="E71" s="64"/>
      <c r="F71" s="64"/>
      <c r="G71" s="65"/>
      <c r="H71" s="65" t="s">
        <v>299</v>
      </c>
      <c r="I71" s="64">
        <v>1387</v>
      </c>
      <c r="J71" s="64"/>
      <c r="K71" s="65"/>
      <c r="L71" s="231"/>
      <c r="M71" s="66"/>
      <c r="N71" s="49"/>
    </row>
    <row r="72" spans="1:14" ht="3" customHeight="1">
      <c r="A72" s="67"/>
      <c r="B72" s="65"/>
      <c r="C72" s="64"/>
      <c r="D72" s="64"/>
      <c r="E72" s="64"/>
      <c r="F72" s="64"/>
      <c r="G72" s="65"/>
      <c r="H72" s="65"/>
      <c r="I72" s="64"/>
      <c r="J72" s="64"/>
      <c r="K72" s="65"/>
      <c r="L72" s="231"/>
      <c r="M72" s="66"/>
      <c r="N72" s="49"/>
    </row>
    <row r="73" spans="1:14" ht="12.75" customHeight="1" thickBot="1">
      <c r="A73" s="232" t="s">
        <v>78</v>
      </c>
      <c r="B73" s="227"/>
      <c r="C73" s="228">
        <f>SUM(I73:J73)</f>
        <v>13405</v>
      </c>
      <c r="D73" s="228"/>
      <c r="E73" s="228">
        <v>12473</v>
      </c>
      <c r="F73" s="228">
        <v>12473</v>
      </c>
      <c r="G73" s="227"/>
      <c r="H73" s="227"/>
      <c r="I73" s="228">
        <f>SUM(I70:I72)</f>
        <v>12473</v>
      </c>
      <c r="J73" s="228">
        <v>932</v>
      </c>
      <c r="K73" s="227"/>
      <c r="L73" s="229"/>
      <c r="M73" s="230"/>
      <c r="N73" s="49"/>
    </row>
    <row r="74" spans="1:14" ht="3" customHeight="1" thickBot="1">
      <c r="A74" s="221"/>
      <c r="B74" s="222"/>
      <c r="C74" s="223"/>
      <c r="D74" s="223"/>
      <c r="E74" s="223"/>
      <c r="F74" s="223"/>
      <c r="G74" s="222"/>
      <c r="H74" s="222"/>
      <c r="I74" s="223"/>
      <c r="J74" s="223"/>
      <c r="K74" s="222"/>
      <c r="L74" s="224"/>
      <c r="M74" s="225"/>
      <c r="N74" s="49"/>
    </row>
    <row r="75" spans="1:14" ht="13.5" thickBot="1">
      <c r="A75" s="247" t="s">
        <v>300</v>
      </c>
      <c r="B75" s="243"/>
      <c r="C75" s="242">
        <f>C73</f>
        <v>13405</v>
      </c>
      <c r="D75" s="242"/>
      <c r="E75" s="242">
        <f>E73</f>
        <v>12473</v>
      </c>
      <c r="F75" s="242">
        <f>F73</f>
        <v>12473</v>
      </c>
      <c r="G75" s="243"/>
      <c r="H75" s="243"/>
      <c r="I75" s="242">
        <f>I73</f>
        <v>12473</v>
      </c>
      <c r="J75" s="242">
        <f>J73</f>
        <v>932</v>
      </c>
      <c r="K75" s="243"/>
      <c r="L75" s="245"/>
      <c r="M75" s="250"/>
      <c r="N75" s="49"/>
    </row>
    <row r="76" spans="1:14" ht="3" customHeight="1" thickBot="1">
      <c r="A76" s="80"/>
      <c r="B76" s="108"/>
      <c r="C76" s="109"/>
      <c r="D76" s="109"/>
      <c r="E76" s="109"/>
      <c r="F76" s="109"/>
      <c r="G76" s="109"/>
      <c r="H76" s="109"/>
      <c r="I76" s="109"/>
      <c r="J76" s="109"/>
      <c r="K76" s="109"/>
      <c r="L76" s="110"/>
      <c r="M76" s="111"/>
      <c r="N76" s="49"/>
    </row>
    <row r="77" spans="1:14" ht="13.5" thickBot="1">
      <c r="A77" s="304" t="s">
        <v>301</v>
      </c>
      <c r="B77" s="305"/>
      <c r="C77" s="242">
        <f>SUM(C75+C67+C62+C50+C37+C31+C22+C17)</f>
        <v>255264</v>
      </c>
      <c r="D77" s="242">
        <f aca="true" t="shared" si="0" ref="D77:L77">SUM(D75+D67+D62+D50+D37+D31+D22+D17)</f>
        <v>5727</v>
      </c>
      <c r="E77" s="242">
        <f t="shared" si="0"/>
        <v>177342</v>
      </c>
      <c r="F77" s="242">
        <f t="shared" si="0"/>
        <v>183069</v>
      </c>
      <c r="G77" s="242"/>
      <c r="H77" s="242"/>
      <c r="I77" s="242">
        <f t="shared" si="0"/>
        <v>183069</v>
      </c>
      <c r="J77" s="242">
        <f t="shared" si="0"/>
        <v>68075</v>
      </c>
      <c r="K77" s="242"/>
      <c r="L77" s="268">
        <f t="shared" si="0"/>
        <v>3.82</v>
      </c>
      <c r="M77" s="242"/>
      <c r="N77" s="49"/>
    </row>
    <row r="78" spans="1:14" ht="12.75">
      <c r="A78" s="102"/>
      <c r="B78" s="103"/>
      <c r="C78" s="104"/>
      <c r="D78" s="104"/>
      <c r="E78" s="104"/>
      <c r="F78" s="104"/>
      <c r="G78" s="104"/>
      <c r="H78" s="104"/>
      <c r="I78" s="104"/>
      <c r="J78" s="104"/>
      <c r="K78" s="104"/>
      <c r="L78" s="103"/>
      <c r="M78" s="49"/>
      <c r="N78" s="49"/>
    </row>
    <row r="79" spans="1:14" ht="12.75">
      <c r="A79" s="102"/>
      <c r="B79" s="103"/>
      <c r="C79" s="104"/>
      <c r="D79" s="104"/>
      <c r="E79" s="104"/>
      <c r="F79" s="104"/>
      <c r="G79" s="104"/>
      <c r="H79" s="104"/>
      <c r="I79" s="104"/>
      <c r="J79" s="104"/>
      <c r="K79" s="104"/>
      <c r="L79" s="103"/>
      <c r="M79" s="49"/>
      <c r="N79" s="49"/>
    </row>
    <row r="80" spans="1:14" ht="12.75">
      <c r="A80" s="102"/>
      <c r="B80" s="103"/>
      <c r="C80" s="104"/>
      <c r="D80" s="104"/>
      <c r="E80" s="104"/>
      <c r="F80" s="104"/>
      <c r="G80" s="104"/>
      <c r="H80" s="104"/>
      <c r="I80" s="104"/>
      <c r="J80" s="104"/>
      <c r="K80" s="104"/>
      <c r="L80" s="103"/>
      <c r="M80" s="49"/>
      <c r="N80" s="49"/>
    </row>
    <row r="81" spans="1:14" ht="12.75">
      <c r="A81" s="102"/>
      <c r="B81" s="103"/>
      <c r="C81" s="104"/>
      <c r="D81" s="104"/>
      <c r="E81" s="104"/>
      <c r="F81" s="104"/>
      <c r="G81" s="104"/>
      <c r="H81" s="104"/>
      <c r="I81" s="104"/>
      <c r="J81" s="104"/>
      <c r="K81" s="104"/>
      <c r="L81" s="103"/>
      <c r="M81" s="49"/>
      <c r="N81" s="49"/>
    </row>
    <row r="82" spans="1:14" ht="12.75">
      <c r="A82" s="102"/>
      <c r="B82" s="103"/>
      <c r="C82" s="104"/>
      <c r="D82" s="104"/>
      <c r="E82" s="104"/>
      <c r="F82" s="104"/>
      <c r="G82" s="104"/>
      <c r="H82" s="104"/>
      <c r="I82" s="104"/>
      <c r="J82" s="104"/>
      <c r="K82" s="104"/>
      <c r="L82" s="103"/>
      <c r="M82" s="49"/>
      <c r="N82" s="49"/>
    </row>
    <row r="83" spans="1:14" ht="12.75">
      <c r="A83" s="102"/>
      <c r="B83" s="103"/>
      <c r="C83" s="104"/>
      <c r="D83" s="104"/>
      <c r="E83" s="104"/>
      <c r="F83" s="104"/>
      <c r="G83" s="104"/>
      <c r="H83" s="104"/>
      <c r="I83" s="104"/>
      <c r="J83" s="104"/>
      <c r="K83" s="104"/>
      <c r="L83" s="103"/>
      <c r="M83" s="49"/>
      <c r="N83" s="49"/>
    </row>
    <row r="84" spans="1:14" ht="12.75">
      <c r="A84" s="102"/>
      <c r="B84" s="103"/>
      <c r="C84" s="104"/>
      <c r="D84" s="104"/>
      <c r="E84" s="104"/>
      <c r="F84" s="104"/>
      <c r="G84" s="104"/>
      <c r="H84" s="104"/>
      <c r="I84" s="104"/>
      <c r="J84" s="104"/>
      <c r="K84" s="104"/>
      <c r="L84" s="103"/>
      <c r="M84" s="49"/>
      <c r="N84" s="49"/>
    </row>
    <row r="85" spans="1:14" ht="12.75">
      <c r="A85" s="102"/>
      <c r="B85" s="103"/>
      <c r="C85" s="104"/>
      <c r="D85" s="104"/>
      <c r="E85" s="104"/>
      <c r="F85" s="104"/>
      <c r="G85" s="104"/>
      <c r="H85" s="104"/>
      <c r="I85" s="104"/>
      <c r="J85" s="104"/>
      <c r="K85" s="104"/>
      <c r="L85" s="103"/>
      <c r="M85" s="49"/>
      <c r="N85" s="49"/>
    </row>
    <row r="86" spans="1:14" ht="12.75">
      <c r="A86" s="102"/>
      <c r="B86" s="103"/>
      <c r="C86" s="104"/>
      <c r="D86" s="104"/>
      <c r="E86" s="104"/>
      <c r="F86" s="104"/>
      <c r="G86" s="104"/>
      <c r="H86" s="104"/>
      <c r="I86" s="104"/>
      <c r="J86" s="104"/>
      <c r="K86" s="104"/>
      <c r="L86" s="103"/>
      <c r="M86" s="49"/>
      <c r="N86" s="49"/>
    </row>
    <row r="92" spans="3:6" ht="12.75">
      <c r="C92" s="79"/>
      <c r="D92" s="79"/>
      <c r="E92" s="79"/>
      <c r="F92" s="79"/>
    </row>
    <row r="93" spans="3:6" ht="12.75">
      <c r="C93" s="82"/>
      <c r="D93" s="82"/>
      <c r="E93" s="82"/>
      <c r="F93" s="82"/>
    </row>
    <row r="94" spans="3:6" ht="12.75">
      <c r="C94" s="82"/>
      <c r="D94" s="82"/>
      <c r="E94" s="82"/>
      <c r="F94" s="82"/>
    </row>
    <row r="95" spans="3:6" ht="12.75">
      <c r="C95" s="82"/>
      <c r="D95" s="82"/>
      <c r="E95" s="82"/>
      <c r="F95" s="82"/>
    </row>
    <row r="96" spans="3:6" ht="12.75">
      <c r="C96" s="79"/>
      <c r="D96" s="79"/>
      <c r="E96" s="79"/>
      <c r="F96" s="79"/>
    </row>
  </sheetData>
  <sheetProtection/>
  <mergeCells count="13">
    <mergeCell ref="A21:M21"/>
    <mergeCell ref="A18:M18"/>
    <mergeCell ref="A16:M16"/>
    <mergeCell ref="A77:B77"/>
    <mergeCell ref="D3:F3"/>
    <mergeCell ref="D56:F56"/>
    <mergeCell ref="A17:B17"/>
    <mergeCell ref="A49:M49"/>
    <mergeCell ref="A38:M38"/>
    <mergeCell ref="A36:M36"/>
    <mergeCell ref="A32:M32"/>
    <mergeCell ref="A30:M30"/>
    <mergeCell ref="A23:M23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2"/>
  <sheetViews>
    <sheetView zoomScalePageLayoutView="0" workbookViewId="0" topLeftCell="A1">
      <selection activeCell="J28" sqref="J28"/>
    </sheetView>
  </sheetViews>
  <sheetFormatPr defaultColWidth="9.140625" defaultRowHeight="12.75"/>
  <sheetData>
    <row r="1" spans="2:8" ht="12.75">
      <c r="B1" s="271" t="s">
        <v>320</v>
      </c>
      <c r="C1" s="271"/>
      <c r="D1" s="271"/>
      <c r="E1" s="271"/>
      <c r="F1" s="271"/>
      <c r="G1" s="271"/>
      <c r="H1" s="271"/>
    </row>
    <row r="2" spans="2:8" ht="12.75">
      <c r="B2" s="1"/>
      <c r="C2" s="1"/>
      <c r="D2" s="1"/>
      <c r="E2" s="1"/>
      <c r="F2" s="1"/>
      <c r="G2" s="1"/>
      <c r="H2" s="1"/>
    </row>
    <row r="3" spans="2:8" ht="12.75">
      <c r="B3" s="271" t="s">
        <v>11</v>
      </c>
      <c r="C3" s="271"/>
      <c r="D3" s="271"/>
      <c r="E3" s="271"/>
      <c r="F3" s="271"/>
      <c r="G3" s="271"/>
      <c r="H3" s="271"/>
    </row>
    <row r="4" spans="2:8" ht="12.75">
      <c r="B4" s="1"/>
      <c r="C4" s="1"/>
      <c r="D4" s="1"/>
      <c r="E4" s="1"/>
      <c r="F4" s="1"/>
      <c r="G4" s="1" t="s">
        <v>172</v>
      </c>
      <c r="H4" s="1"/>
    </row>
    <row r="5" spans="2:8" ht="12.75">
      <c r="B5" s="1" t="s">
        <v>205</v>
      </c>
      <c r="C5" s="1"/>
      <c r="D5" s="1"/>
      <c r="E5" s="1"/>
      <c r="F5" s="1"/>
      <c r="G5" s="1" t="s">
        <v>1</v>
      </c>
      <c r="H5" s="1"/>
    </row>
    <row r="6" spans="2:8" ht="12.75">
      <c r="B6" s="1" t="s">
        <v>174</v>
      </c>
      <c r="C6" s="1"/>
      <c r="D6" s="1"/>
      <c r="E6" s="1"/>
      <c r="F6" s="1"/>
      <c r="G6" s="1" t="s">
        <v>38</v>
      </c>
      <c r="H6" s="1"/>
    </row>
    <row r="7" spans="2:8" ht="12.75">
      <c r="B7" s="1" t="s">
        <v>206</v>
      </c>
      <c r="C7" s="1"/>
      <c r="D7" s="1"/>
      <c r="E7" s="1"/>
      <c r="F7" s="1"/>
      <c r="G7" s="1" t="s">
        <v>15</v>
      </c>
      <c r="H7" s="1"/>
    </row>
    <row r="8" spans="2:8" ht="13.5" thickBot="1">
      <c r="B8" s="1" t="s">
        <v>207</v>
      </c>
      <c r="C8" s="1"/>
      <c r="D8" s="1"/>
      <c r="E8" s="1"/>
      <c r="F8" s="1"/>
      <c r="G8" s="1"/>
      <c r="H8" s="1"/>
    </row>
    <row r="9" spans="2:8" ht="12.75"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</row>
    <row r="10" spans="2:8" ht="15" thickBot="1">
      <c r="B10" s="3" t="s">
        <v>9</v>
      </c>
      <c r="C10" s="3"/>
      <c r="D10" s="3" t="s">
        <v>14</v>
      </c>
      <c r="E10" s="3"/>
      <c r="F10" s="3"/>
      <c r="G10" s="3"/>
      <c r="H10" s="3" t="s">
        <v>10</v>
      </c>
    </row>
    <row r="11" spans="2:8" ht="3" customHeight="1" thickBot="1">
      <c r="B11" s="4"/>
      <c r="C11" s="5"/>
      <c r="D11" s="5"/>
      <c r="E11" s="5"/>
      <c r="F11" s="5"/>
      <c r="G11" s="5"/>
      <c r="H11" s="6"/>
    </row>
    <row r="12" spans="2:8" ht="13.5" thickBot="1">
      <c r="B12" s="7" t="s">
        <v>105</v>
      </c>
      <c r="C12" s="8"/>
      <c r="D12" s="8"/>
      <c r="E12" s="8"/>
      <c r="F12" s="8"/>
      <c r="G12" s="8"/>
      <c r="H12" s="9"/>
    </row>
    <row r="13" spans="2:8" ht="12.75">
      <c r="B13" s="28" t="s">
        <v>108</v>
      </c>
      <c r="C13" s="41" t="s">
        <v>32</v>
      </c>
      <c r="D13" s="30">
        <v>29031</v>
      </c>
      <c r="E13" s="41"/>
      <c r="F13" s="41" t="s">
        <v>111</v>
      </c>
      <c r="G13" s="41" t="s">
        <v>18</v>
      </c>
      <c r="H13" s="46"/>
    </row>
    <row r="14" spans="2:8" ht="3" customHeight="1">
      <c r="B14" s="24"/>
      <c r="C14" s="25"/>
      <c r="D14" s="26"/>
      <c r="E14" s="25"/>
      <c r="F14" s="25"/>
      <c r="G14" s="25"/>
      <c r="H14" s="27"/>
    </row>
    <row r="15" spans="2:8" ht="13.5" thickBot="1">
      <c r="B15" s="42" t="s">
        <v>104</v>
      </c>
      <c r="C15" s="43"/>
      <c r="D15" s="44">
        <f>SUM(D13:D14)</f>
        <v>29031</v>
      </c>
      <c r="E15" s="43"/>
      <c r="F15" s="43"/>
      <c r="G15" s="43"/>
      <c r="H15" s="45"/>
    </row>
    <row r="16" spans="2:8" ht="13.5" thickBot="1">
      <c r="B16" s="7" t="s">
        <v>106</v>
      </c>
      <c r="C16" s="8"/>
      <c r="D16" s="8"/>
      <c r="E16" s="8"/>
      <c r="F16" s="8"/>
      <c r="G16" s="8"/>
      <c r="H16" s="9"/>
    </row>
    <row r="17" spans="2:8" ht="12.75">
      <c r="B17" s="28" t="s">
        <v>108</v>
      </c>
      <c r="C17" s="41" t="s">
        <v>32</v>
      </c>
      <c r="D17" s="30">
        <v>18153</v>
      </c>
      <c r="E17" s="41"/>
      <c r="F17" s="41" t="s">
        <v>111</v>
      </c>
      <c r="G17" s="41" t="s">
        <v>18</v>
      </c>
      <c r="H17" s="46"/>
    </row>
    <row r="18" spans="2:8" ht="3" customHeight="1">
      <c r="B18" s="24"/>
      <c r="C18" s="25"/>
      <c r="D18" s="26"/>
      <c r="E18" s="25"/>
      <c r="F18" s="25"/>
      <c r="G18" s="25"/>
      <c r="H18" s="27"/>
    </row>
    <row r="19" spans="2:8" ht="13.5" thickBot="1">
      <c r="B19" s="42" t="s">
        <v>107</v>
      </c>
      <c r="C19" s="43"/>
      <c r="D19" s="44">
        <f>SUM(D17:D18)</f>
        <v>18153</v>
      </c>
      <c r="E19" s="43"/>
      <c r="F19" s="43"/>
      <c r="G19" s="43"/>
      <c r="H19" s="45"/>
    </row>
    <row r="22" ht="12.75">
      <c r="D22" s="49"/>
    </row>
  </sheetData>
  <sheetProtection/>
  <mergeCells count="2">
    <mergeCell ref="B1:H1"/>
    <mergeCell ref="B3:H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-----------------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2015-04-10T09:27:53Z</cp:lastPrinted>
  <dcterms:created xsi:type="dcterms:W3CDTF">2008-02-01T11:50:38Z</dcterms:created>
  <dcterms:modified xsi:type="dcterms:W3CDTF">2015-04-13T08:38:15Z</dcterms:modified>
  <cp:category/>
  <cp:version/>
  <cp:contentType/>
  <cp:contentStatus/>
</cp:coreProperties>
</file>