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maily\"/>
    </mc:Choice>
  </mc:AlternateContent>
  <bookViews>
    <workbookView xWindow="0" yWindow="0" windowWidth="0" windowHeight="0"/>
  </bookViews>
  <sheets>
    <sheet name="Rekapitulace stavby" sheetId="1" r:id="rId1"/>
    <sheet name="01 - Dopravní čás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Dopravní část'!$C$129:$K$264</definedName>
    <definedName name="_xlnm.Print_Area" localSheetId="1">'01 - Dopravní část'!$C$4:$J$76,'01 - Dopravní část'!$C$82:$J$111,'01 - Dopravní část'!$C$117:$J$264</definedName>
    <definedName name="_xlnm.Print_Titles" localSheetId="1">'01 - Dopravní část'!$129:$129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64"/>
  <c r="BH264"/>
  <c r="BG264"/>
  <c r="BF264"/>
  <c r="T264"/>
  <c r="R264"/>
  <c r="P264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0"/>
  <c r="BH250"/>
  <c r="BG250"/>
  <c r="BF250"/>
  <c r="T250"/>
  <c r="R250"/>
  <c r="P250"/>
  <c r="BI248"/>
  <c r="BH248"/>
  <c r="BG248"/>
  <c r="BF248"/>
  <c r="T248"/>
  <c r="T247"/>
  <c r="R248"/>
  <c r="R247"/>
  <c r="P248"/>
  <c r="P247"/>
  <c r="BI246"/>
  <c r="BH246"/>
  <c r="BG246"/>
  <c r="BF246"/>
  <c r="T246"/>
  <c r="R246"/>
  <c r="P246"/>
  <c r="BI245"/>
  <c r="BH245"/>
  <c r="BG245"/>
  <c r="BF245"/>
  <c r="T245"/>
  <c r="R245"/>
  <c r="P245"/>
  <c r="BI240"/>
  <c r="BH240"/>
  <c r="BG240"/>
  <c r="BF240"/>
  <c r="T240"/>
  <c r="R240"/>
  <c r="P240"/>
  <c r="BI238"/>
  <c r="BH238"/>
  <c r="BG238"/>
  <c r="BF238"/>
  <c r="T238"/>
  <c r="R238"/>
  <c r="P238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3"/>
  <c r="BH223"/>
  <c r="BG223"/>
  <c r="BF223"/>
  <c r="T223"/>
  <c r="R223"/>
  <c r="P223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92"/>
  <c r="J17"/>
  <c r="J12"/>
  <c r="J124"/>
  <c r="E7"/>
  <c r="E120"/>
  <c i="1" r="L90"/>
  <c r="AM90"/>
  <c r="AM89"/>
  <c r="L89"/>
  <c r="AM87"/>
  <c r="L87"/>
  <c r="L85"/>
  <c r="L84"/>
  <c i="2" r="BK226"/>
  <c r="BK201"/>
  <c r="J182"/>
  <c r="J170"/>
  <c r="BK137"/>
  <c r="J238"/>
  <c r="BK228"/>
  <c r="BK190"/>
  <c r="BK143"/>
  <c r="J264"/>
  <c r="J257"/>
  <c r="BK223"/>
  <c r="J213"/>
  <c r="BK202"/>
  <c r="BK195"/>
  <c r="J180"/>
  <c r="BK158"/>
  <c r="J143"/>
  <c r="BK260"/>
  <c r="J246"/>
  <c r="J226"/>
  <c r="BK199"/>
  <c r="J192"/>
  <c r="J188"/>
  <c r="J177"/>
  <c r="J167"/>
  <c r="J160"/>
  <c r="BK148"/>
  <c r="J262"/>
  <c r="BK259"/>
  <c r="BK250"/>
  <c r="BK238"/>
  <c r="J223"/>
  <c r="BK213"/>
  <c r="BK187"/>
  <c r="BK177"/>
  <c r="J155"/>
  <c r="BK240"/>
  <c r="J231"/>
  <c r="J200"/>
  <c r="BK161"/>
  <c i="1" r="AS94"/>
  <c i="2" r="BK261"/>
  <c r="J250"/>
  <c r="J245"/>
  <c r="J214"/>
  <c r="BK210"/>
  <c r="J201"/>
  <c r="BK192"/>
  <c r="J184"/>
  <c r="BK160"/>
  <c r="J148"/>
  <c r="BK133"/>
  <c r="BK255"/>
  <c r="J233"/>
  <c r="J224"/>
  <c r="J210"/>
  <c r="J195"/>
  <c r="BK189"/>
  <c r="BK182"/>
  <c r="J172"/>
  <c r="BK164"/>
  <c r="J158"/>
  <c r="J137"/>
  <c r="J261"/>
  <c r="BK257"/>
  <c r="J248"/>
  <c r="J240"/>
  <c r="BK218"/>
  <c r="J206"/>
  <c r="BK200"/>
  <c r="BK184"/>
  <c r="BK172"/>
  <c r="J140"/>
  <c r="BK233"/>
  <c r="J219"/>
  <c r="J189"/>
  <c r="J164"/>
  <c r="J133"/>
  <c r="J259"/>
  <c r="BK246"/>
  <c r="BK219"/>
  <c r="BK206"/>
  <c r="J198"/>
  <c r="J187"/>
  <c r="BK167"/>
  <c r="BK155"/>
  <c r="BK262"/>
  <c r="BK248"/>
  <c r="BK231"/>
  <c r="J218"/>
  <c r="BK198"/>
  <c r="J190"/>
  <c r="J181"/>
  <c r="BK170"/>
  <c r="J161"/>
  <c r="J151"/>
  <c r="BK264"/>
  <c r="J260"/>
  <c r="J255"/>
  <c r="J228"/>
  <c r="BK214"/>
  <c r="J202"/>
  <c r="BK188"/>
  <c r="BK180"/>
  <c r="BK151"/>
  <c r="BK245"/>
  <c r="BK224"/>
  <c r="J199"/>
  <c r="BK181"/>
  <c r="BK140"/>
  <c l="1" r="P132"/>
  <c r="BK163"/>
  <c r="J163"/>
  <c r="J99"/>
  <c r="T163"/>
  <c r="BK183"/>
  <c r="J183"/>
  <c r="J102"/>
  <c r="BK191"/>
  <c r="J191"/>
  <c r="J103"/>
  <c r="R191"/>
  <c r="R205"/>
  <c r="BK132"/>
  <c r="J132"/>
  <c r="J98"/>
  <c r="T132"/>
  <c r="P163"/>
  <c r="P176"/>
  <c r="T176"/>
  <c r="P183"/>
  <c r="T183"/>
  <c r="T191"/>
  <c r="P205"/>
  <c r="T205"/>
  <c r="T212"/>
  <c r="R132"/>
  <c r="R163"/>
  <c r="BK176"/>
  <c r="J176"/>
  <c r="J101"/>
  <c r="R176"/>
  <c r="R183"/>
  <c r="P191"/>
  <c r="BK205"/>
  <c r="J205"/>
  <c r="J104"/>
  <c r="BK212"/>
  <c r="J212"/>
  <c r="J105"/>
  <c r="P212"/>
  <c r="R212"/>
  <c r="BK227"/>
  <c r="J227"/>
  <c r="J106"/>
  <c r="P227"/>
  <c r="R227"/>
  <c r="T227"/>
  <c r="BK237"/>
  <c r="J237"/>
  <c r="J107"/>
  <c r="P237"/>
  <c r="R237"/>
  <c r="T237"/>
  <c r="BK249"/>
  <c r="J249"/>
  <c r="J109"/>
  <c r="P249"/>
  <c r="R249"/>
  <c r="T249"/>
  <c r="BK258"/>
  <c r="J258"/>
  <c r="J110"/>
  <c r="P258"/>
  <c r="R258"/>
  <c r="T258"/>
  <c r="BK171"/>
  <c r="J171"/>
  <c r="J100"/>
  <c r="BK247"/>
  <c r="J247"/>
  <c r="J108"/>
  <c r="E85"/>
  <c r="BE151"/>
  <c r="BE167"/>
  <c r="BE180"/>
  <c r="BE182"/>
  <c r="BE192"/>
  <c r="BE195"/>
  <c r="BE206"/>
  <c r="BE213"/>
  <c r="BE214"/>
  <c r="BE246"/>
  <c r="BE248"/>
  <c r="J89"/>
  <c r="F127"/>
  <c r="BE143"/>
  <c r="BE155"/>
  <c r="BE160"/>
  <c r="BE164"/>
  <c r="BE181"/>
  <c r="BE190"/>
  <c r="BE210"/>
  <c r="BE218"/>
  <c r="BE223"/>
  <c r="BE228"/>
  <c r="BE245"/>
  <c r="BE255"/>
  <c r="BE260"/>
  <c r="BE262"/>
  <c r="BE133"/>
  <c r="BE140"/>
  <c r="BE177"/>
  <c r="BE184"/>
  <c r="BE188"/>
  <c r="BE200"/>
  <c r="BE201"/>
  <c r="BE202"/>
  <c r="BE219"/>
  <c r="BE226"/>
  <c r="BE238"/>
  <c r="BE250"/>
  <c r="BE257"/>
  <c r="BE259"/>
  <c r="BE261"/>
  <c r="BE137"/>
  <c r="BE148"/>
  <c r="BE158"/>
  <c r="BE161"/>
  <c r="BE170"/>
  <c r="BE172"/>
  <c r="BE187"/>
  <c r="BE189"/>
  <c r="BE198"/>
  <c r="BE199"/>
  <c r="BE224"/>
  <c r="BE231"/>
  <c r="BE233"/>
  <c r="BE240"/>
  <c r="BE264"/>
  <c r="J34"/>
  <c i="1" r="AW95"/>
  <c i="2" r="F36"/>
  <c i="1" r="BC95"/>
  <c r="BC94"/>
  <c r="AY94"/>
  <c i="2" r="F37"/>
  <c i="1" r="BD95"/>
  <c r="BD94"/>
  <c r="W33"/>
  <c i="2" r="F34"/>
  <c i="1" r="BA95"/>
  <c r="BA94"/>
  <c r="W30"/>
  <c i="2" r="F35"/>
  <c i="1" r="BB95"/>
  <c r="BB94"/>
  <c r="AX94"/>
  <c i="2" l="1" r="T131"/>
  <c r="T130"/>
  <c r="R131"/>
  <c r="R130"/>
  <c r="P131"/>
  <c r="P130"/>
  <c i="1" r="AU95"/>
  <c i="2" r="BK131"/>
  <c r="J131"/>
  <c r="J97"/>
  <c i="1" r="AW94"/>
  <c r="AK30"/>
  <c r="W31"/>
  <c r="W32"/>
  <c r="AU94"/>
  <c i="2" r="F33"/>
  <c i="1" r="AZ95"/>
  <c r="AZ94"/>
  <c r="AV94"/>
  <c r="AK29"/>
  <c i="2" r="J33"/>
  <c i="1" r="AV95"/>
  <c r="AT95"/>
  <c i="2" l="1" r="BK130"/>
  <c r="J130"/>
  <c r="J96"/>
  <c i="1" r="W29"/>
  <c r="AT94"/>
  <c i="2" l="1" r="J30"/>
  <c i="1" r="AG95"/>
  <c r="AG94"/>
  <c r="AK26"/>
  <c r="AK35"/>
  <c i="2" l="1" r="J39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<sst xmlns="http://schemas.openxmlformats.org/spreadsheetml/2006/main">
  <si>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</si>
  <si>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</si>
  <si>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</si>
  <si>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</si>
  <si>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</si>
  <si>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{5c2b7697-1f4a-4c31-9a23-b2be339eb6c4}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</si>
  <si>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</si>
  <si>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</si>
  <si>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</si>
  <si>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</si>
  <si>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</si>
  <si>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</si>
  <si>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</si>
  <si>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SONA6888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</si>
  <si>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</si>
  <si>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</si>
  <si>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Komunikace na parcelách p.p.č.383/19, 1098/15, 1098/16, 1204/1 v k.ú.Potůčky</t>
  </si>
  <si>
    <t>KSO:</t>
  </si>
  <si>
    <t>CC-CZ:</t>
  </si>
  <si>
    <t>Místo:</t>
  </si>
  <si>
    <t xml:space="preserve"> </t>
  </si>
  <si>
    <t>Datum:</t>
  </si>
  <si>
    <t>10. 4. 2024</t>
  </si>
  <si>
    <t>Zadavatel:</t>
  </si>
  <si>
    <t>IČ:</t>
  </si>
  <si>
    <t>Obec Potůčky</t>
  </si>
  <si>
    <t>DIČ:</t>
  </si>
  <si>
    <t>Uchazeč:</t>
  </si>
  <si>
    <t>Vyplň údaj</t>
  </si>
  <si>
    <t>Projektant:</t>
  </si>
  <si>
    <t>PDS Ostrov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</si>
  <si>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</si>
  <si>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</si>
  <si>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</si>
  <si>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</si>
  <si>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</si>
  <si>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</si>
  <si>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</si>
  <si>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</si>
  <si>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</si>
  <si>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</si>
  <si>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</si>
  <si>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</si>
  <si>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</si>
  <si>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</si>
  <si>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</si>
  <si>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</si>
  <si>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</si>
  <si>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</si>
  <si>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</si>
  <si>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</si>
  <si>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</si>
  <si>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</si>
  <si>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</si>
  <si>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</si>
  <si>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</si>
  <si>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</si>
  <si>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</si>
  <si>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</si>
  <si>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</si>
  <si>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</si>
  <si>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</si>
  <si>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</si>
  <si>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</si>
  <si>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</si>
  <si>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</si>
  <si>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</si>
  <si>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</si>
  <si>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</si>
  <si>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</si>
  <si>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</si>
  <si>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</si>
  <si>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</si>
  <si>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</si>
  <si>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</si>
  <si>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</si>
  <si>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</si>
  <si>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</si>
  <si>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</si>
  <si>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</si>
  <si>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</si>
  <si>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Dopravní část</t>
  </si>
  <si>
    <t>STA</t>
  </si>
  <si>
    <t>1</t>
  </si>
  <si>
    <t>{ccb08fa4-f69a-4200-aeec-fc0a62b41ab1}</t>
  </si>
  <si>
    <t>2</t>
  </si>
  <si>
    <t>KRYCÍ LIST SOUPISU PRACÍ</t>
  </si>
  <si>
    <t>Objekt:</t>
  </si>
  <si>
    <t>01 - Dopravní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</si>
  <si>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</si>
  <si>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</si>
  <si>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</si>
  <si>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</si>
  <si>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</si>
  <si>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</si>
  <si>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</si>
  <si>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</si>
  <si>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3 - Svislé a kompletní konstrukce</t>
  </si>
  <si>
    <t xml:space="preserve">    5-1 - Konstrukce vozovky 1</t>
  </si>
  <si>
    <t xml:space="preserve">    5-2 - Konstrukce vozovky 2</t>
  </si>
  <si>
    <t xml:space="preserve">    5-3 - Konstrukce vozovky 3</t>
  </si>
  <si>
    <t xml:space="preserve">    5-4 - Dlážděné vjezdy</t>
  </si>
  <si>
    <t xml:space="preserve">    8 - Trubní vedení</t>
  </si>
  <si>
    <t xml:space="preserve">    91 - Doplňující konstrukce a práce pozemních komunikací, letišť a ploch</t>
  </si>
  <si>
    <t xml:space="preserve">    997 - Přesun sutě</t>
  </si>
  <si>
    <t xml:space="preserve">    998 - Přesun hmot</t>
  </si>
  <si>
    <t xml:space="preserve">    SAN - Sanace pláně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</si>
  <si>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</si>
  <si>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</si>
  <si>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</si>
  <si>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</si>
  <si>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</si>
  <si>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</si>
  <si>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</si>
  <si>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</si>
  <si>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</si>
  <si>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</si>
  <si>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</si>
  <si>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</si>
  <si>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</si>
  <si>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</si>
  <si>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</si>
  <si>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</si>
  <si>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</si>
  <si>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</si>
  <si>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</si>
  <si>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122252204</t>
  </si>
  <si>
    <t>Odkopávky a prokopávky nezapažené pro silnice a dálnice v hornině třídy těžitelnosti I objem do 500 m3 strojně</t>
  </si>
  <si>
    <t>m3</t>
  </si>
  <si>
    <t>4</t>
  </si>
  <si>
    <t>-2035905047</t>
  </si>
  <si>
    <t>VV</t>
  </si>
  <si>
    <t>pro novou konstrukci</t>
  </si>
  <si>
    <t>výměra dle specifikace prací</t>
  </si>
  <si>
    <t>110</t>
  </si>
  <si>
    <t>129001101</t>
  </si>
  <si>
    <t>Příplatek za ztížení odkopávky nebo prokopávky v blízkosti inženýrských sítí</t>
  </si>
  <si>
    <t>-1561171903</t>
  </si>
  <si>
    <t>předpoklad</t>
  </si>
  <si>
    <t>20</t>
  </si>
  <si>
    <t>3</t>
  </si>
  <si>
    <t>171151131</t>
  </si>
  <si>
    <t>Uložení sypaniny z hornin nesoudržných a soudržných střídavě do násypů zhutněných strojně</t>
  </si>
  <si>
    <t>1571039646</t>
  </si>
  <si>
    <t>40</t>
  </si>
  <si>
    <t>162351104</t>
  </si>
  <si>
    <t>Vodorovné přemístění přes 500 do 1000 m výkopku/sypaniny z horniny třídy těžitelnosti I skupiny 1 až 3</t>
  </si>
  <si>
    <t>934831658</t>
  </si>
  <si>
    <t>P</t>
  </si>
  <si>
    <t>Poznámka k položce:_x000d_
se složením</t>
  </si>
  <si>
    <t>přebytečná zemina</t>
  </si>
  <si>
    <t>bez poplatku</t>
  </si>
  <si>
    <t>110-40</t>
  </si>
  <si>
    <t>5</t>
  </si>
  <si>
    <t>181951112</t>
  </si>
  <si>
    <t>Úprava pláně v hornině třídy těžitelnosti I skupiny 1 až 3 se zhutněním strojně</t>
  </si>
  <si>
    <t>m2</t>
  </si>
  <si>
    <t>998304386</t>
  </si>
  <si>
    <t>pod zpevnění</t>
  </si>
  <si>
    <t>495+115+110+25</t>
  </si>
  <si>
    <t>6</t>
  </si>
  <si>
    <t>181951111</t>
  </si>
  <si>
    <t>Úprava pláně v hornině třídy těžitelnosti I skupiny 1 až 3 bez zhutnění strojně</t>
  </si>
  <si>
    <t>344194285</t>
  </si>
  <si>
    <t>pod ohumusování</t>
  </si>
  <si>
    <t>330</t>
  </si>
  <si>
    <t>7</t>
  </si>
  <si>
    <t>181351103</t>
  </si>
  <si>
    <t>Rozprostření ornice tl vrstvy do 200 mm pl přes 100 do 500 m2 v rovině nebo ve svahu do 1:5 strojně</t>
  </si>
  <si>
    <t>-1854068245</t>
  </si>
  <si>
    <t>8</t>
  </si>
  <si>
    <t>M</t>
  </si>
  <si>
    <t>10364101</t>
  </si>
  <si>
    <t>zemina pro terénní úpravy - ornice</t>
  </si>
  <si>
    <t>t</t>
  </si>
  <si>
    <t>-573820363</t>
  </si>
  <si>
    <t>330*0,1*1,50</t>
  </si>
  <si>
    <t>9</t>
  </si>
  <si>
    <t>181411121</t>
  </si>
  <si>
    <t>Založení lučního trávníku výsevem pl do 1000 m2 v rovině a ve svahu do 1:5</t>
  </si>
  <si>
    <t>-330864099</t>
  </si>
  <si>
    <t>10</t>
  </si>
  <si>
    <t>00572100</t>
  </si>
  <si>
    <t>osivo jetelotráva intenzivní víceletá</t>
  </si>
  <si>
    <t>kg</t>
  </si>
  <si>
    <t>736327113</t>
  </si>
  <si>
    <t>330*0,05*1,03</t>
  </si>
  <si>
    <t>11</t>
  </si>
  <si>
    <t>Zemní práce - přípravné a přidružené práce</t>
  </si>
  <si>
    <t>113106187</t>
  </si>
  <si>
    <t>Rozebrání dlažeb vozovek ze zámkové dlažby s ložem z kameniva strojně pl do 50 m2</t>
  </si>
  <si>
    <t>-187153365</t>
  </si>
  <si>
    <t>bude vyměněna</t>
  </si>
  <si>
    <t>25</t>
  </si>
  <si>
    <t>113154254</t>
  </si>
  <si>
    <t>Frézování živičného krytu tl 100 mm pruh š přes 0,5 do 1 m pl přes 500 do 1000 m2 s překážkami v trase</t>
  </si>
  <si>
    <t>-1806805926</t>
  </si>
  <si>
    <t>520</t>
  </si>
  <si>
    <t>13</t>
  </si>
  <si>
    <t>113202111</t>
  </si>
  <si>
    <t>Vytrhání obrub krajníků obrubníků stojatých</t>
  </si>
  <si>
    <t>m</t>
  </si>
  <si>
    <t>-825128051</t>
  </si>
  <si>
    <t>Svislé a kompletní konstrukce</t>
  </si>
  <si>
    <t>14</t>
  </si>
  <si>
    <t>3889900R1</t>
  </si>
  <si>
    <t>Chránička kabelů dělená DN 100 - montáž a dodávka</t>
  </si>
  <si>
    <t>1610546559</t>
  </si>
  <si>
    <t>Poznámka k položce:_x000d_
Kopohalf</t>
  </si>
  <si>
    <t xml:space="preserve">pro stávající kabely  </t>
  </si>
  <si>
    <t>240</t>
  </si>
  <si>
    <t>5-1</t>
  </si>
  <si>
    <t>Konstrukce vozovky 1</t>
  </si>
  <si>
    <t>15</t>
  </si>
  <si>
    <t>565145121</t>
  </si>
  <si>
    <t>Asfaltový beton vrstva podkladní ACP 16 (obalované kamenivo OKS) tl 60 mm š přes 3 m</t>
  </si>
  <si>
    <t>-1217413573</t>
  </si>
  <si>
    <t>495</t>
  </si>
  <si>
    <t>16</t>
  </si>
  <si>
    <t>573111113</t>
  </si>
  <si>
    <t>Postřik živičný infiltrační s posypem z asfaltu množství 1,5 kg/m2</t>
  </si>
  <si>
    <t>1369178964</t>
  </si>
  <si>
    <t>17</t>
  </si>
  <si>
    <t>573231108</t>
  </si>
  <si>
    <t>Postřik živičný spojovací ze silniční emulze v množství 0,50 kg/m2</t>
  </si>
  <si>
    <t>-860309286</t>
  </si>
  <si>
    <t>18</t>
  </si>
  <si>
    <t>577134221</t>
  </si>
  <si>
    <t>Asfaltový beton vrstva obrusná ACO 11 (ABS) tř. II tl 40 mm š přes 3 m z nemodifikovaného asfaltu</t>
  </si>
  <si>
    <t>-1075438924</t>
  </si>
  <si>
    <t>5-2</t>
  </si>
  <si>
    <t>Konstrukce vozovky 2</t>
  </si>
  <si>
    <t>19</t>
  </si>
  <si>
    <t>564952111</t>
  </si>
  <si>
    <t>Podklad z mechanicky zpevněného kameniva MZK tl 150 mm</t>
  </si>
  <si>
    <t>152263939</t>
  </si>
  <si>
    <t>115</t>
  </si>
  <si>
    <t>565145111</t>
  </si>
  <si>
    <t>Asfaltový beton vrstva podkladní ACP 16 (obalované kamenivo OKS) tl 60 mm š do 3 m</t>
  </si>
  <si>
    <t>510476115</t>
  </si>
  <si>
    <t>-1444818505</t>
  </si>
  <si>
    <t>22</t>
  </si>
  <si>
    <t>-1636210643</t>
  </si>
  <si>
    <t>23</t>
  </si>
  <si>
    <t>577134211</t>
  </si>
  <si>
    <t>Asfaltový beton vrstva obrusná ACO 11 (ABS) tř. II tl 40 mm š do 3 m z nemodifikovaného asfaltu</t>
  </si>
  <si>
    <t>455638462</t>
  </si>
  <si>
    <t>5-3</t>
  </si>
  <si>
    <t>Konstrukce vozovky 3</t>
  </si>
  <si>
    <t>24</t>
  </si>
  <si>
    <t>564861111</t>
  </si>
  <si>
    <t>Podklad ze štěrkodrtě ŠD plochy přes 100 m2 tl 200 mm</t>
  </si>
  <si>
    <t>-1248528266</t>
  </si>
  <si>
    <t>289535676</t>
  </si>
  <si>
    <t>26</t>
  </si>
  <si>
    <t>1220449147</t>
  </si>
  <si>
    <t>27</t>
  </si>
  <si>
    <t>-2073811144</t>
  </si>
  <si>
    <t>28</t>
  </si>
  <si>
    <t>-818402211</t>
  </si>
  <si>
    <t>29</t>
  </si>
  <si>
    <t>-100574229</t>
  </si>
  <si>
    <t>30</t>
  </si>
  <si>
    <t>919726202</t>
  </si>
  <si>
    <t>Geotextilie pro vyztužení, separaci a filtraci tkaná z PP podélná pevnost v tahu přes 15 do 50 kN/m</t>
  </si>
  <si>
    <t>1981351942</t>
  </si>
  <si>
    <t>5-4</t>
  </si>
  <si>
    <t>Dlážděné vjezdy</t>
  </si>
  <si>
    <t>31</t>
  </si>
  <si>
    <t>596212210</t>
  </si>
  <si>
    <t>Kladení zámkové dlažby pozemních komunikací ručně tl 80 mm skupiny A pl do 50 m2 do lože</t>
  </si>
  <si>
    <t>-585501999</t>
  </si>
  <si>
    <t>obnova dlažby</t>
  </si>
  <si>
    <t>32</t>
  </si>
  <si>
    <t>59245020</t>
  </si>
  <si>
    <t>dlažba skladebná betonová 200x100mm tl 80mm přírodní</t>
  </si>
  <si>
    <t>-1348904118</t>
  </si>
  <si>
    <t>25*1,03+0,25</t>
  </si>
  <si>
    <t>Trubní vedení</t>
  </si>
  <si>
    <t>33</t>
  </si>
  <si>
    <t>8900000R1</t>
  </si>
  <si>
    <t>Montáž a dodávka uliční vpusti vč.pojížděné mříže D 400 vč.potřebných zemních prací</t>
  </si>
  <si>
    <t>kus</t>
  </si>
  <si>
    <t>-1687858090</t>
  </si>
  <si>
    <t>34</t>
  </si>
  <si>
    <t>8700000R2</t>
  </si>
  <si>
    <t>Kanalizační přípojka z PVC DN150 vč.potřebných zemních prací</t>
  </si>
  <si>
    <t>-1082259311</t>
  </si>
  <si>
    <t>Poznámka k položce:_x000d_
včetně napojení do stávající kanalizace</t>
  </si>
  <si>
    <t>přípojka uliční vpusti</t>
  </si>
  <si>
    <t>35</t>
  </si>
  <si>
    <t>8900000R3</t>
  </si>
  <si>
    <t>Demontáž stávající uliční vpusti vč.likvidace</t>
  </si>
  <si>
    <t>-1705061300</t>
  </si>
  <si>
    <t>36</t>
  </si>
  <si>
    <t>899132121</t>
  </si>
  <si>
    <t>Výměna (výšková úprava) poklopu kanalizačního pevného s ošetřením podkladu hloubky do 25 cm</t>
  </si>
  <si>
    <t>-1411718811</t>
  </si>
  <si>
    <t>Poznámka k položce:_x000d_
položka platí pro výškovou úpravu poklopu_x000d_
_x000d_
položka obsahuje:_x000d_
_x000d_
- vybourání původního poklopu vč.rámu_x000d_
_x000d_
- osazení nového, popřípadě původního poklopu vč.rámu_x000d_
_x000d_
- vyrovnání podkladu poklopu_x000d_
_x000d_
- vybourání povrchu vozovky kolem poklopu vč.obnovy</t>
  </si>
  <si>
    <t>poklop šachty</t>
  </si>
  <si>
    <t>37</t>
  </si>
  <si>
    <t>28661935</t>
  </si>
  <si>
    <t>poklop šachtový litinový DN 600 pro třídu zatížení D400</t>
  </si>
  <si>
    <t>-1957455389</t>
  </si>
  <si>
    <t>38</t>
  </si>
  <si>
    <t>899132212</t>
  </si>
  <si>
    <t>Výměna (výšková úprava) poklopu vodovodního samonivelačního nebo pevného šoupátkového</t>
  </si>
  <si>
    <t>-1270097179</t>
  </si>
  <si>
    <t>39</t>
  </si>
  <si>
    <t>55241101R</t>
  </si>
  <si>
    <t>poklop šoupátkový, hydrantový, přípojkový litinový tř D400 v pevném rámu</t>
  </si>
  <si>
    <t>-869270784</t>
  </si>
  <si>
    <t>91</t>
  </si>
  <si>
    <t>Doplňující konstrukce a práce pozemních komunikací, letišť a ploch</t>
  </si>
  <si>
    <t>916131213</t>
  </si>
  <si>
    <t>Osazení silničního obrubníku betonového stojatého s boční opěrou do lože z betonu prostého</t>
  </si>
  <si>
    <t>2128996336</t>
  </si>
  <si>
    <t>430</t>
  </si>
  <si>
    <t>41</t>
  </si>
  <si>
    <t>59217034</t>
  </si>
  <si>
    <t>obrubník silniční betonový 1000x150x300mm</t>
  </si>
  <si>
    <t>-1467990033</t>
  </si>
  <si>
    <t>430*1,02+0,40</t>
  </si>
  <si>
    <t>42</t>
  </si>
  <si>
    <t>919735112</t>
  </si>
  <si>
    <t>Řezání stávajícího živičného krytu hl přes 50 do 100 mm</t>
  </si>
  <si>
    <t>-1323897546</t>
  </si>
  <si>
    <t>podél obrubníku</t>
  </si>
  <si>
    <t>280</t>
  </si>
  <si>
    <t>997</t>
  </si>
  <si>
    <t>Přesun sutě</t>
  </si>
  <si>
    <t>43</t>
  </si>
  <si>
    <t>997221551</t>
  </si>
  <si>
    <t>Vodorovná doprava suti ze sypkých materiálů do 1 km</t>
  </si>
  <si>
    <t>-1628693767</t>
  </si>
  <si>
    <t>189</t>
  </si>
  <si>
    <t>44</t>
  </si>
  <si>
    <t>997221559</t>
  </si>
  <si>
    <t>Příplatek za každý další 1 km u vodorovné dopravy suti ze sypkých materiálů</t>
  </si>
  <si>
    <t>-251566933</t>
  </si>
  <si>
    <t>odvoz suti se upřesní při realizaci</t>
  </si>
  <si>
    <t>celkem cca 30km</t>
  </si>
  <si>
    <t>189*29</t>
  </si>
  <si>
    <t>45</t>
  </si>
  <si>
    <t>997221861</t>
  </si>
  <si>
    <t>Poplatek za uložení na recyklační skládce (skládkovné) stavebního odpadu z prostého betonu pod kódem 17 01 01</t>
  </si>
  <si>
    <t>-1275578262</t>
  </si>
  <si>
    <t>46</t>
  </si>
  <si>
    <t>997221875</t>
  </si>
  <si>
    <t>Poplatek za uložení na recyklační skládce (skládkovné) stavebního odpadu asfaltového bez obsahu dehtu zatříděného do Katalogu odpadů pod kódem 17 03 02</t>
  </si>
  <si>
    <t>102853303</t>
  </si>
  <si>
    <t>998</t>
  </si>
  <si>
    <t>Přesun hmot</t>
  </si>
  <si>
    <t>47</t>
  </si>
  <si>
    <t>998223011</t>
  </si>
  <si>
    <t>Přesun hmot pro pozemní komunikace s krytem dlážděným</t>
  </si>
  <si>
    <t>-502798290</t>
  </si>
  <si>
    <t>SAN</t>
  </si>
  <si>
    <t>Sanace pláně</t>
  </si>
  <si>
    <t>48</t>
  </si>
  <si>
    <t>1791370079</t>
  </si>
  <si>
    <t>celková výměra zemních prací by byla 110+50, proto zatřídění přes 100m3</t>
  </si>
  <si>
    <t>160*0,30+2</t>
  </si>
  <si>
    <t>49</t>
  </si>
  <si>
    <t>764050676</t>
  </si>
  <si>
    <t>50</t>
  </si>
  <si>
    <t>564871116</t>
  </si>
  <si>
    <t>Podklad ze štěrkodrtě ŠD plochy přes 100 m2 tl. 300 mm</t>
  </si>
  <si>
    <t>1703577134</t>
  </si>
  <si>
    <t>VRN</t>
  </si>
  <si>
    <t>Vedlejší rozpočtové náklady</t>
  </si>
  <si>
    <t>51</t>
  </si>
  <si>
    <t>0100000R1</t>
  </si>
  <si>
    <t>Výškové a polohové vytýčení všech inženýrských sítí na staveništi a jejich ověření u správců</t>
  </si>
  <si>
    <t>kpl</t>
  </si>
  <si>
    <t>1024</t>
  </si>
  <si>
    <t>-1006098149</t>
  </si>
  <si>
    <t>52</t>
  </si>
  <si>
    <t>0100000R2</t>
  </si>
  <si>
    <t>Vytýčení základních směrových a výškových bodů stavby</t>
  </si>
  <si>
    <t>1501191393</t>
  </si>
  <si>
    <t>53</t>
  </si>
  <si>
    <t>0100000R3</t>
  </si>
  <si>
    <t>Zaměření skutečného provedení stavby</t>
  </si>
  <si>
    <t>2006427276</t>
  </si>
  <si>
    <t>54</t>
  </si>
  <si>
    <t>0300000R1</t>
  </si>
  <si>
    <t>Zařízení staveniště - vybavení (buňky, TOI), zabezpečení, zrušení staveniště, připojení na inženýrské sítě</t>
  </si>
  <si>
    <t>-802988487</t>
  </si>
  <si>
    <t>Poznámka k položce:_x000d_
vč.uvedení okolí (terénu) do původního stavu</t>
  </si>
  <si>
    <t>55</t>
  </si>
  <si>
    <t>0300000R2</t>
  </si>
  <si>
    <t>Dopravní opatření po dobu výstavby vč.projednání</t>
  </si>
  <si>
    <t>-1504986233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</si>
</sst>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4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6</v>
      </c>
    </row>
    <row r="5" s="1" customFormat="1" ht="12" customHeight="1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6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14</v>
      </c>
      <c r="BS5" s="16" t="s">
        <v>6</v>
      </c>
    </row>
    <row r="6" s="1" customFormat="1" ht="36.96" customHeight="1">
      <c r="B6" s="20"/>
      <c r="C6" s="21"/>
      <c r="D6" s="28" t="s">
        <v>15</v>
      </c>
      <c r="E6" s="21"/>
      <c r="F6" s="21"/>
      <c r="G6" s="21"/>
      <c r="H6" s="21"/>
      <c r="I6" s="21"/>
      <c r="J6" s="21"/>
      <c r="K6" s="29" t="s">
        <v>16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18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21</v>
      </c>
      <c r="AL8" s="21"/>
      <c r="AM8" s="21"/>
      <c r="AN8" s="32" t="s">
        <v>22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24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12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SONA6888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15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Komunikace na parcelách p.p.č.383/19, 1098/15, 1098/16, 1204/1 v k.ú.Potůčky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19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21</v>
      </c>
      <c r="AJ87" s="39"/>
      <c r="AK87" s="39"/>
      <c r="AL87" s="39"/>
      <c r="AM87" s="78" t="str">
        <f>IF(AN8= "","",AN8)</f>
        <v>10. 4. 2024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23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Obec Potůčky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PDS Ostrov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25.6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Neubauerová Soňa, SK-Projekt Ostrov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U94" s="117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16.5" customHeight="1">
      <c r="A95" s="118" t="s">
        <v>79</v>
      </c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Dopravní část'!J30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82</v>
      </c>
      <c r="AR95" s="125"/>
      <c r="AS95" s="126">
        <v>0</v>
      </c>
      <c r="AT95" s="127">
        <f>ROUND(SUM(AV95:AW95),2)</f>
        <v>0</v>
      </c>
      <c r="AU95" s="128">
        <f>'01 - Dopravní část'!P130</f>
        <v>0</v>
      </c>
      <c r="AV95" s="127">
        <f>'01 - Dopravní část'!J33</f>
        <v>0</v>
      </c>
      <c r="AW95" s="127">
        <f>'01 - Dopravní část'!J34</f>
        <v>0</v>
      </c>
      <c r="AX95" s="127">
        <f>'01 - Dopravní část'!J35</f>
        <v>0</v>
      </c>
      <c r="AY95" s="127">
        <f>'01 - Dopravní část'!J36</f>
        <v>0</v>
      </c>
      <c r="AZ95" s="127">
        <f>'01 - Dopravní část'!F33</f>
        <v>0</v>
      </c>
      <c r="BA95" s="127">
        <f>'01 - Dopravní část'!F34</f>
        <v>0</v>
      </c>
      <c r="BB95" s="127">
        <f>'01 - Dopravní část'!F35</f>
        <v>0</v>
      </c>
      <c r="BC95" s="127">
        <f>'01 - Dopravní část'!F36</f>
        <v>0</v>
      </c>
      <c r="BD95" s="129">
        <f>'01 - Dopravní část'!F37</f>
        <v>0</v>
      </c>
      <c r="BE95" s="7"/>
      <c r="BT95" s="130" t="s">
        <v>83</v>
      </c>
      <c r="BV95" s="130" t="s">
        <v>77</v>
      </c>
      <c r="BW95" s="130" t="s">
        <v>84</v>
      </c>
      <c r="BX95" s="130" t="s">
        <v>5</v>
      </c>
      <c r="CL95" s="130" t="s">
        <v>1</v>
      </c>
      <c r="CM95" s="130" t="s">
        <v>85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xQLwS+QJkVk1kJql2i6kEXse71FW5at99STHv1qvFHn2By2hKqjfNKSBMmIayZbOTBYJ4n5MEg9JWbdmz4EJVA==" hashValue="nZicnayHUtYs2NJhbnvijT3Hw0Q1ijvPHAIkf5M23qBtl3qYC6i6AOt2DzJd93CrGO5lqkkDh1F5B3kIioSfUw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Doprav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19"/>
      <c r="AT3" s="16" t="s">
        <v>85</v>
      </c>
    </row>
    <row r="4" s="1" customFormat="1" ht="24.96" customHeight="1">
      <c r="B4" s="19"/>
      <c r="D4" s="133" t="s">
        <v>86</v>
      </c>
      <c r="L4" s="19"/>
      <c r="M4" s="134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5" t="s">
        <v>15</v>
      </c>
      <c r="L6" s="19"/>
    </row>
    <row r="7" s="1" customFormat="1" ht="26.25" customHeight="1">
      <c r="B7" s="19"/>
      <c r="E7" s="136" t="str">
        <f>'Rekapitulace stavby'!K6</f>
        <v>Komunikace na parcelách p.p.č.383/19, 1098/15, 1098/16, 1204/1 v k.ú.Potůčky</v>
      </c>
      <c r="F7" s="135"/>
      <c r="G7" s="135"/>
      <c r="H7" s="135"/>
      <c r="L7" s="19"/>
    </row>
    <row r="8" s="2" customFormat="1" ht="12" customHeight="1">
      <c r="A8" s="37"/>
      <c r="B8" s="43"/>
      <c r="C8" s="37"/>
      <c r="D8" s="135" t="s">
        <v>87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7" t="s">
        <v>88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5" t="s">
        <v>17</v>
      </c>
      <c r="E11" s="37"/>
      <c r="F11" s="138" t="s">
        <v>1</v>
      </c>
      <c r="G11" s="37"/>
      <c r="H11" s="37"/>
      <c r="I11" s="135" t="s">
        <v>18</v>
      </c>
      <c r="J11" s="138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5" t="s">
        <v>19</v>
      </c>
      <c r="E12" s="37"/>
      <c r="F12" s="138" t="s">
        <v>20</v>
      </c>
      <c r="G12" s="37"/>
      <c r="H12" s="37"/>
      <c r="I12" s="135" t="s">
        <v>21</v>
      </c>
      <c r="J12" s="139" t="str">
        <f>'Rekapitulace stavby'!AN8</f>
        <v>10. 4. 2024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5" t="s">
        <v>23</v>
      </c>
      <c r="E14" s="37"/>
      <c r="F14" s="37"/>
      <c r="G14" s="37"/>
      <c r="H14" s="37"/>
      <c r="I14" s="135" t="s">
        <v>24</v>
      </c>
      <c r="J14" s="138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8" t="s">
        <v>25</v>
      </c>
      <c r="F15" s="37"/>
      <c r="G15" s="37"/>
      <c r="H15" s="37"/>
      <c r="I15" s="135" t="s">
        <v>26</v>
      </c>
      <c r="J15" s="138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5" t="s">
        <v>27</v>
      </c>
      <c r="E17" s="37"/>
      <c r="F17" s="37"/>
      <c r="G17" s="37"/>
      <c r="H17" s="37"/>
      <c r="I17" s="135" t="s">
        <v>24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8"/>
      <c r="G18" s="138"/>
      <c r="H18" s="138"/>
      <c r="I18" s="135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5" t="s">
        <v>29</v>
      </c>
      <c r="E20" s="37"/>
      <c r="F20" s="37"/>
      <c r="G20" s="37"/>
      <c r="H20" s="37"/>
      <c r="I20" s="135" t="s">
        <v>24</v>
      </c>
      <c r="J20" s="138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8" t="s">
        <v>30</v>
      </c>
      <c r="F21" s="37"/>
      <c r="G21" s="37"/>
      <c r="H21" s="37"/>
      <c r="I21" s="135" t="s">
        <v>26</v>
      </c>
      <c r="J21" s="138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5" t="s">
        <v>32</v>
      </c>
      <c r="E23" s="37"/>
      <c r="F23" s="37"/>
      <c r="G23" s="37"/>
      <c r="H23" s="37"/>
      <c r="I23" s="135" t="s">
        <v>24</v>
      </c>
      <c r="J23" s="138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8" t="s">
        <v>33</v>
      </c>
      <c r="F24" s="37"/>
      <c r="G24" s="37"/>
      <c r="H24" s="37"/>
      <c r="I24" s="135" t="s">
        <v>26</v>
      </c>
      <c r="J24" s="138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5" t="s">
        <v>34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0"/>
      <c r="B27" s="141"/>
      <c r="C27" s="140"/>
      <c r="D27" s="140"/>
      <c r="E27" s="142" t="s">
        <v>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4"/>
      <c r="E29" s="144"/>
      <c r="F29" s="144"/>
      <c r="G29" s="144"/>
      <c r="H29" s="144"/>
      <c r="I29" s="144"/>
      <c r="J29" s="144"/>
      <c r="K29" s="144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5" t="s">
        <v>35</v>
      </c>
      <c r="E30" s="37"/>
      <c r="F30" s="37"/>
      <c r="G30" s="37"/>
      <c r="H30" s="37"/>
      <c r="I30" s="37"/>
      <c r="J30" s="146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4"/>
      <c r="E31" s="144"/>
      <c r="F31" s="144"/>
      <c r="G31" s="144"/>
      <c r="H31" s="144"/>
      <c r="I31" s="144"/>
      <c r="J31" s="144"/>
      <c r="K31" s="144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7" t="s">
        <v>37</v>
      </c>
      <c r="G32" s="37"/>
      <c r="H32" s="37"/>
      <c r="I32" s="147" t="s">
        <v>36</v>
      </c>
      <c r="J32" s="147" t="s">
        <v>38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8" t="s">
        <v>39</v>
      </c>
      <c r="E33" s="135" t="s">
        <v>40</v>
      </c>
      <c r="F33" s="149">
        <f>ROUND((SUM(BE130:BE264)),  2)</f>
        <v>0</v>
      </c>
      <c r="G33" s="37"/>
      <c r="H33" s="37"/>
      <c r="I33" s="150">
        <v>0.20999999999999999</v>
      </c>
      <c r="J33" s="149">
        <f>ROUND(((SUM(BE130:BE264))*I33),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5" t="s">
        <v>41</v>
      </c>
      <c r="F34" s="149">
        <f>ROUND((SUM(BF130:BF264)),  2)</f>
        <v>0</v>
      </c>
      <c r="G34" s="37"/>
      <c r="H34" s="37"/>
      <c r="I34" s="150">
        <v>0.12</v>
      </c>
      <c r="J34" s="149">
        <f>ROUND(((SUM(BF130:BF264))*I34),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5" t="s">
        <v>42</v>
      </c>
      <c r="F35" s="149">
        <f>ROUND((SUM(BG130:BG264)),  2)</f>
        <v>0</v>
      </c>
      <c r="G35" s="37"/>
      <c r="H35" s="37"/>
      <c r="I35" s="150">
        <v>0.20999999999999999</v>
      </c>
      <c r="J35" s="14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5" t="s">
        <v>43</v>
      </c>
      <c r="F36" s="149">
        <f>ROUND((SUM(BH130:BH264)),  2)</f>
        <v>0</v>
      </c>
      <c r="G36" s="37"/>
      <c r="H36" s="37"/>
      <c r="I36" s="150">
        <v>0.12</v>
      </c>
      <c r="J36" s="149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5" t="s">
        <v>44</v>
      </c>
      <c r="F37" s="149">
        <f>ROUND((SUM(BI130:BI264)),  2)</f>
        <v>0</v>
      </c>
      <c r="G37" s="37"/>
      <c r="H37" s="37"/>
      <c r="I37" s="150">
        <v>0</v>
      </c>
      <c r="J37" s="149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1"/>
      <c r="D39" s="152" t="s">
        <v>45</v>
      </c>
      <c r="E39" s="153"/>
      <c r="F39" s="153"/>
      <c r="G39" s="154" t="s">
        <v>46</v>
      </c>
      <c r="H39" s="155" t="s">
        <v>47</v>
      </c>
      <c r="I39" s="153"/>
      <c r="J39" s="156">
        <f>SUM(J30:J37)</f>
        <v>0</v>
      </c>
      <c r="K39" s="15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8" t="s">
        <v>48</v>
      </c>
      <c r="E50" s="159"/>
      <c r="F50" s="159"/>
      <c r="G50" s="158" t="s">
        <v>49</v>
      </c>
      <c r="H50" s="159"/>
      <c r="I50" s="159"/>
      <c r="J50" s="159"/>
      <c r="K50" s="159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0" t="s">
        <v>50</v>
      </c>
      <c r="E61" s="161"/>
      <c r="F61" s="162" t="s">
        <v>51</v>
      </c>
      <c r="G61" s="160" t="s">
        <v>50</v>
      </c>
      <c r="H61" s="161"/>
      <c r="I61" s="161"/>
      <c r="J61" s="163" t="s">
        <v>51</v>
      </c>
      <c r="K61" s="161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8" t="s">
        <v>52</v>
      </c>
      <c r="E65" s="164"/>
      <c r="F65" s="164"/>
      <c r="G65" s="158" t="s">
        <v>53</v>
      </c>
      <c r="H65" s="164"/>
      <c r="I65" s="164"/>
      <c r="J65" s="164"/>
      <c r="K65" s="16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0" t="s">
        <v>50</v>
      </c>
      <c r="E76" s="161"/>
      <c r="F76" s="162" t="s">
        <v>51</v>
      </c>
      <c r="G76" s="160" t="s">
        <v>50</v>
      </c>
      <c r="H76" s="161"/>
      <c r="I76" s="161"/>
      <c r="J76" s="163" t="s">
        <v>51</v>
      </c>
      <c r="K76" s="161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5"/>
      <c r="C77" s="166"/>
      <c r="D77" s="166"/>
      <c r="E77" s="166"/>
      <c r="F77" s="166"/>
      <c r="G77" s="166"/>
      <c r="H77" s="166"/>
      <c r="I77" s="166"/>
      <c r="J77" s="166"/>
      <c r="K77" s="166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7"/>
      <c r="C81" s="168"/>
      <c r="D81" s="168"/>
      <c r="E81" s="168"/>
      <c r="F81" s="168"/>
      <c r="G81" s="168"/>
      <c r="H81" s="168"/>
      <c r="I81" s="168"/>
      <c r="J81" s="168"/>
      <c r="K81" s="168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89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69" t="str">
        <f>E7</f>
        <v>Komunikace na parcelách p.p.č.383/19, 1098/15, 1098/16, 1204/1 v k.ú.Potůčky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Dopravní část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19</v>
      </c>
      <c r="D89" s="39"/>
      <c r="E89" s="39"/>
      <c r="F89" s="26" t="str">
        <f>F12</f>
        <v xml:space="preserve"> </v>
      </c>
      <c r="G89" s="39"/>
      <c r="H89" s="39"/>
      <c r="I89" s="31" t="s">
        <v>21</v>
      </c>
      <c r="J89" s="78" t="str">
        <f>IF(J12="","",J12)</f>
        <v>10. 4. 2024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23</v>
      </c>
      <c r="D91" s="39"/>
      <c r="E91" s="39"/>
      <c r="F91" s="26" t="str">
        <f>E15</f>
        <v>Obec Potůčky</v>
      </c>
      <c r="G91" s="39"/>
      <c r="H91" s="39"/>
      <c r="I91" s="31" t="s">
        <v>29</v>
      </c>
      <c r="J91" s="35" t="str">
        <f>E21</f>
        <v>PDS Ostrov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5.6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>Neubauerová Soňa, SK-Projekt Ostrov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0" t="s">
        <v>90</v>
      </c>
      <c r="D94" s="171"/>
      <c r="E94" s="171"/>
      <c r="F94" s="171"/>
      <c r="G94" s="171"/>
      <c r="H94" s="171"/>
      <c r="I94" s="171"/>
      <c r="J94" s="172" t="s">
        <v>91</v>
      </c>
      <c r="K94" s="171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3" t="s">
        <v>92</v>
      </c>
      <c r="D96" s="39"/>
      <c r="E96" s="39"/>
      <c r="F96" s="39"/>
      <c r="G96" s="39"/>
      <c r="H96" s="39"/>
      <c r="I96" s="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93</v>
      </c>
    </row>
    <row r="97" s="9" customFormat="1" ht="24.96" customHeight="1">
      <c r="A97" s="9"/>
      <c r="B97" s="174"/>
      <c r="C97" s="175"/>
      <c r="D97" s="176" t="s">
        <v>94</v>
      </c>
      <c r="E97" s="177"/>
      <c r="F97" s="177"/>
      <c r="G97" s="177"/>
      <c r="H97" s="177"/>
      <c r="I97" s="177"/>
      <c r="J97" s="178">
        <f>J131</f>
        <v>0</v>
      </c>
      <c r="K97" s="175"/>
      <c r="L97" s="17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0"/>
      <c r="C98" s="181"/>
      <c r="D98" s="182" t="s">
        <v>95</v>
      </c>
      <c r="E98" s="183"/>
      <c r="F98" s="183"/>
      <c r="G98" s="183"/>
      <c r="H98" s="183"/>
      <c r="I98" s="183"/>
      <c r="J98" s="184">
        <f>J132</f>
        <v>0</v>
      </c>
      <c r="K98" s="181"/>
      <c r="L98" s="18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0"/>
      <c r="C99" s="181"/>
      <c r="D99" s="182" t="s">
        <v>96</v>
      </c>
      <c r="E99" s="183"/>
      <c r="F99" s="183"/>
      <c r="G99" s="183"/>
      <c r="H99" s="183"/>
      <c r="I99" s="183"/>
      <c r="J99" s="184">
        <f>J163</f>
        <v>0</v>
      </c>
      <c r="K99" s="181"/>
      <c r="L99" s="185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0"/>
      <c r="C100" s="181"/>
      <c r="D100" s="182" t="s">
        <v>97</v>
      </c>
      <c r="E100" s="183"/>
      <c r="F100" s="183"/>
      <c r="G100" s="183"/>
      <c r="H100" s="183"/>
      <c r="I100" s="183"/>
      <c r="J100" s="184">
        <f>J171</f>
        <v>0</v>
      </c>
      <c r="K100" s="181"/>
      <c r="L100" s="18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0"/>
      <c r="C101" s="181"/>
      <c r="D101" s="182" t="s">
        <v>98</v>
      </c>
      <c r="E101" s="183"/>
      <c r="F101" s="183"/>
      <c r="G101" s="183"/>
      <c r="H101" s="183"/>
      <c r="I101" s="183"/>
      <c r="J101" s="184">
        <f>J176</f>
        <v>0</v>
      </c>
      <c r="K101" s="181"/>
      <c r="L101" s="18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0"/>
      <c r="C102" s="181"/>
      <c r="D102" s="182" t="s">
        <v>99</v>
      </c>
      <c r="E102" s="183"/>
      <c r="F102" s="183"/>
      <c r="G102" s="183"/>
      <c r="H102" s="183"/>
      <c r="I102" s="183"/>
      <c r="J102" s="184">
        <f>J183</f>
        <v>0</v>
      </c>
      <c r="K102" s="181"/>
      <c r="L102" s="18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0"/>
      <c r="C103" s="181"/>
      <c r="D103" s="182" t="s">
        <v>100</v>
      </c>
      <c r="E103" s="183"/>
      <c r="F103" s="183"/>
      <c r="G103" s="183"/>
      <c r="H103" s="183"/>
      <c r="I103" s="183"/>
      <c r="J103" s="184">
        <f>J191</f>
        <v>0</v>
      </c>
      <c r="K103" s="181"/>
      <c r="L103" s="18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0"/>
      <c r="C104" s="181"/>
      <c r="D104" s="182" t="s">
        <v>101</v>
      </c>
      <c r="E104" s="183"/>
      <c r="F104" s="183"/>
      <c r="G104" s="183"/>
      <c r="H104" s="183"/>
      <c r="I104" s="183"/>
      <c r="J104" s="184">
        <f>J205</f>
        <v>0</v>
      </c>
      <c r="K104" s="181"/>
      <c r="L104" s="18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0"/>
      <c r="C105" s="181"/>
      <c r="D105" s="182" t="s">
        <v>102</v>
      </c>
      <c r="E105" s="183"/>
      <c r="F105" s="183"/>
      <c r="G105" s="183"/>
      <c r="H105" s="183"/>
      <c r="I105" s="183"/>
      <c r="J105" s="184">
        <f>J212</f>
        <v>0</v>
      </c>
      <c r="K105" s="181"/>
      <c r="L105" s="18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0"/>
      <c r="C106" s="181"/>
      <c r="D106" s="182" t="s">
        <v>103</v>
      </c>
      <c r="E106" s="183"/>
      <c r="F106" s="183"/>
      <c r="G106" s="183"/>
      <c r="H106" s="183"/>
      <c r="I106" s="183"/>
      <c r="J106" s="184">
        <f>J227</f>
        <v>0</v>
      </c>
      <c r="K106" s="181"/>
      <c r="L106" s="18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0"/>
      <c r="C107" s="181"/>
      <c r="D107" s="182" t="s">
        <v>104</v>
      </c>
      <c r="E107" s="183"/>
      <c r="F107" s="183"/>
      <c r="G107" s="183"/>
      <c r="H107" s="183"/>
      <c r="I107" s="183"/>
      <c r="J107" s="184">
        <f>J237</f>
        <v>0</v>
      </c>
      <c r="K107" s="181"/>
      <c r="L107" s="18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0"/>
      <c r="C108" s="181"/>
      <c r="D108" s="182" t="s">
        <v>105</v>
      </c>
      <c r="E108" s="183"/>
      <c r="F108" s="183"/>
      <c r="G108" s="183"/>
      <c r="H108" s="183"/>
      <c r="I108" s="183"/>
      <c r="J108" s="184">
        <f>J247</f>
        <v>0</v>
      </c>
      <c r="K108" s="181"/>
      <c r="L108" s="18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0"/>
      <c r="C109" s="181"/>
      <c r="D109" s="182" t="s">
        <v>106</v>
      </c>
      <c r="E109" s="183"/>
      <c r="F109" s="183"/>
      <c r="G109" s="183"/>
      <c r="H109" s="183"/>
      <c r="I109" s="183"/>
      <c r="J109" s="184">
        <f>J249</f>
        <v>0</v>
      </c>
      <c r="K109" s="181"/>
      <c r="L109" s="18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4"/>
      <c r="C110" s="175"/>
      <c r="D110" s="176" t="s">
        <v>107</v>
      </c>
      <c r="E110" s="177"/>
      <c r="F110" s="177"/>
      <c r="G110" s="177"/>
      <c r="H110" s="177"/>
      <c r="I110" s="177"/>
      <c r="J110" s="178">
        <f>J258</f>
        <v>0</v>
      </c>
      <c r="K110" s="175"/>
      <c r="L110" s="17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66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68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108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15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26.25" customHeight="1">
      <c r="A120" s="37"/>
      <c r="B120" s="38"/>
      <c r="C120" s="39"/>
      <c r="D120" s="39"/>
      <c r="E120" s="169" t="str">
        <f>E7</f>
        <v>Komunikace na parcelách p.p.č.383/19, 1098/15, 1098/16, 1204/1 v k.ú.Potůčky</v>
      </c>
      <c r="F120" s="31"/>
      <c r="G120" s="31"/>
      <c r="H120" s="31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87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01 - Dopravní část</v>
      </c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19</v>
      </c>
      <c r="D124" s="39"/>
      <c r="E124" s="39"/>
      <c r="F124" s="26" t="str">
        <f>F12</f>
        <v xml:space="preserve"> </v>
      </c>
      <c r="G124" s="39"/>
      <c r="H124" s="39"/>
      <c r="I124" s="31" t="s">
        <v>21</v>
      </c>
      <c r="J124" s="78" t="str">
        <f>IF(J12="","",J12)</f>
        <v>10. 4. 2024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23</v>
      </c>
      <c r="D126" s="39"/>
      <c r="E126" s="39"/>
      <c r="F126" s="26" t="str">
        <f>E15</f>
        <v>Obec Potůčky</v>
      </c>
      <c r="G126" s="39"/>
      <c r="H126" s="39"/>
      <c r="I126" s="31" t="s">
        <v>29</v>
      </c>
      <c r="J126" s="35" t="str">
        <f>E21</f>
        <v>PDS Ostrov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5.65" customHeight="1">
      <c r="A127" s="37"/>
      <c r="B127" s="38"/>
      <c r="C127" s="31" t="s">
        <v>27</v>
      </c>
      <c r="D127" s="39"/>
      <c r="E127" s="39"/>
      <c r="F127" s="26" t="str">
        <f>IF(E18="","",E18)</f>
        <v>Vyplň údaj</v>
      </c>
      <c r="G127" s="39"/>
      <c r="H127" s="39"/>
      <c r="I127" s="31" t="s">
        <v>32</v>
      </c>
      <c r="J127" s="35" t="str">
        <f>E24</f>
        <v>Neubauerová Soňa, SK-Projekt Ostrov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186"/>
      <c r="B129" s="187"/>
      <c r="C129" s="188" t="s">
        <v>109</v>
      </c>
      <c r="D129" s="189" t="s">
        <v>60</v>
      </c>
      <c r="E129" s="189" t="s">
        <v>56</v>
      </c>
      <c r="F129" s="189" t="s">
        <v>57</v>
      </c>
      <c r="G129" s="189" t="s">
        <v>110</v>
      </c>
      <c r="H129" s="189" t="s">
        <v>111</v>
      </c>
      <c r="I129" s="189" t="s">
        <v>112</v>
      </c>
      <c r="J129" s="190" t="s">
        <v>91</v>
      </c>
      <c r="K129" s="191" t="s">
        <v>113</v>
      </c>
      <c r="L129" s="192"/>
      <c r="M129" s="99" t="s">
        <v>1</v>
      </c>
      <c r="N129" s="100" t="s">
        <v>39</v>
      </c>
      <c r="O129" s="100" t="s">
        <v>114</v>
      </c>
      <c r="P129" s="100" t="s">
        <v>115</v>
      </c>
      <c r="Q129" s="100" t="s">
        <v>116</v>
      </c>
      <c r="R129" s="100" t="s">
        <v>117</v>
      </c>
      <c r="S129" s="100" t="s">
        <v>118</v>
      </c>
      <c r="T129" s="101" t="s">
        <v>119</v>
      </c>
      <c r="U129" s="186"/>
      <c r="V129" s="186"/>
      <c r="W129" s="186"/>
      <c r="X129" s="186"/>
      <c r="Y129" s="186"/>
      <c r="Z129" s="186"/>
      <c r="AA129" s="186"/>
      <c r="AB129" s="186"/>
      <c r="AC129" s="186"/>
      <c r="AD129" s="186"/>
      <c r="AE129" s="186"/>
    </row>
    <row r="130" s="2" customFormat="1" ht="22.8" customHeight="1">
      <c r="A130" s="37"/>
      <c r="B130" s="38"/>
      <c r="C130" s="106" t="s">
        <v>120</v>
      </c>
      <c r="D130" s="39"/>
      <c r="E130" s="39"/>
      <c r="F130" s="39"/>
      <c r="G130" s="39"/>
      <c r="H130" s="39"/>
      <c r="I130" s="39"/>
      <c r="J130" s="193">
        <f>BK130</f>
        <v>0</v>
      </c>
      <c r="K130" s="39"/>
      <c r="L130" s="43"/>
      <c r="M130" s="102"/>
      <c r="N130" s="194"/>
      <c r="O130" s="103"/>
      <c r="P130" s="195">
        <f>P131+P258</f>
        <v>0</v>
      </c>
      <c r="Q130" s="103"/>
      <c r="R130" s="195">
        <f>R131+R258</f>
        <v>125.53854</v>
      </c>
      <c r="S130" s="103"/>
      <c r="T130" s="196">
        <f>T131+T258</f>
        <v>189.13499999999999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74</v>
      </c>
      <c r="AU130" s="16" t="s">
        <v>93</v>
      </c>
      <c r="BK130" s="197">
        <f>BK131+BK258</f>
        <v>0</v>
      </c>
    </row>
    <row r="131" s="12" customFormat="1" ht="25.92" customHeight="1">
      <c r="A131" s="12"/>
      <c r="B131" s="198"/>
      <c r="C131" s="199"/>
      <c r="D131" s="200" t="s">
        <v>74</v>
      </c>
      <c r="E131" s="201" t="s">
        <v>121</v>
      </c>
      <c r="F131" s="201" t="s">
        <v>122</v>
      </c>
      <c r="G131" s="199"/>
      <c r="H131" s="199"/>
      <c r="I131" s="202"/>
      <c r="J131" s="203">
        <f>BK131</f>
        <v>0</v>
      </c>
      <c r="K131" s="199"/>
      <c r="L131" s="204"/>
      <c r="M131" s="205"/>
      <c r="N131" s="206"/>
      <c r="O131" s="206"/>
      <c r="P131" s="207">
        <f>P132+P163+P171+P176+P183+P191+P205+P212+P227+P237+P247+P249</f>
        <v>0</v>
      </c>
      <c r="Q131" s="206"/>
      <c r="R131" s="207">
        <f>R132+R163+R171+R176+R183+R191+R205+R212+R227+R237+R247+R249</f>
        <v>125.53854</v>
      </c>
      <c r="S131" s="206"/>
      <c r="T131" s="208">
        <f>T132+T163+T171+T176+T183+T191+T205+T212+T227+T237+T247+T249</f>
        <v>189.13499999999999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9" t="s">
        <v>83</v>
      </c>
      <c r="AT131" s="210" t="s">
        <v>74</v>
      </c>
      <c r="AU131" s="210" t="s">
        <v>75</v>
      </c>
      <c r="AY131" s="209" t="s">
        <v>123</v>
      </c>
      <c r="BK131" s="211">
        <f>BK132+BK163+BK171+BK176+BK183+BK191+BK205+BK212+BK227+BK237+BK247+BK249</f>
        <v>0</v>
      </c>
    </row>
    <row r="132" s="12" customFormat="1" ht="22.8" customHeight="1">
      <c r="A132" s="12"/>
      <c r="B132" s="198"/>
      <c r="C132" s="199"/>
      <c r="D132" s="200" t="s">
        <v>74</v>
      </c>
      <c r="E132" s="212" t="s">
        <v>83</v>
      </c>
      <c r="F132" s="212" t="s">
        <v>124</v>
      </c>
      <c r="G132" s="199"/>
      <c r="H132" s="199"/>
      <c r="I132" s="202"/>
      <c r="J132" s="213">
        <f>BK132</f>
        <v>0</v>
      </c>
      <c r="K132" s="199"/>
      <c r="L132" s="204"/>
      <c r="M132" s="205"/>
      <c r="N132" s="206"/>
      <c r="O132" s="206"/>
      <c r="P132" s="207">
        <f>SUM(P133:P162)</f>
        <v>0</v>
      </c>
      <c r="Q132" s="206"/>
      <c r="R132" s="207">
        <f>SUM(R133:R162)</f>
        <v>0.017000000000000001</v>
      </c>
      <c r="S132" s="206"/>
      <c r="T132" s="208">
        <f>SUM(T133:T162)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9" t="s">
        <v>83</v>
      </c>
      <c r="AT132" s="210" t="s">
        <v>74</v>
      </c>
      <c r="AU132" s="210" t="s">
        <v>83</v>
      </c>
      <c r="AY132" s="209" t="s">
        <v>123</v>
      </c>
      <c r="BK132" s="211">
        <f>SUM(BK133:BK162)</f>
        <v>0</v>
      </c>
    </row>
    <row r="133" s="2" customFormat="1" ht="37.8" customHeight="1">
      <c r="A133" s="37"/>
      <c r="B133" s="38"/>
      <c r="C133" s="214" t="s">
        <v>83</v>
      </c>
      <c r="D133" s="214" t="s">
        <v>125</v>
      </c>
      <c r="E133" s="215" t="s">
        <v>126</v>
      </c>
      <c r="F133" s="216" t="s">
        <v>127</v>
      </c>
      <c r="G133" s="217" t="s">
        <v>128</v>
      </c>
      <c r="H133" s="218">
        <v>110</v>
      </c>
      <c r="I133" s="219"/>
      <c r="J133" s="218">
        <f>ROUND(I133*H133,2)</f>
        <v>0</v>
      </c>
      <c r="K133" s="220"/>
      <c r="L133" s="43"/>
      <c r="M133" s="221" t="s">
        <v>1</v>
      </c>
      <c r="N133" s="222" t="s">
        <v>40</v>
      </c>
      <c r="O133" s="90"/>
      <c r="P133" s="223">
        <f>O133*H133</f>
        <v>0</v>
      </c>
      <c r="Q133" s="223">
        <v>0</v>
      </c>
      <c r="R133" s="223">
        <f>Q133*H133</f>
        <v>0</v>
      </c>
      <c r="S133" s="223">
        <v>0</v>
      </c>
      <c r="T133" s="22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5" t="s">
        <v>129</v>
      </c>
      <c r="AT133" s="225" t="s">
        <v>125</v>
      </c>
      <c r="AU133" s="225" t="s">
        <v>85</v>
      </c>
      <c r="AY133" s="16" t="s">
        <v>123</v>
      </c>
      <c r="BE133" s="226">
        <f>IF(N133="základní",J133,0)</f>
        <v>0</v>
      </c>
      <c r="BF133" s="226">
        <f>IF(N133="snížená",J133,0)</f>
        <v>0</v>
      </c>
      <c r="BG133" s="226">
        <f>IF(N133="zákl. přenesená",J133,0)</f>
        <v>0</v>
      </c>
      <c r="BH133" s="226">
        <f>IF(N133="sníž. přenesená",J133,0)</f>
        <v>0</v>
      </c>
      <c r="BI133" s="226">
        <f>IF(N133="nulová",J133,0)</f>
        <v>0</v>
      </c>
      <c r="BJ133" s="16" t="s">
        <v>83</v>
      </c>
      <c r="BK133" s="226">
        <f>ROUND(I133*H133,2)</f>
        <v>0</v>
      </c>
      <c r="BL133" s="16" t="s">
        <v>129</v>
      </c>
      <c r="BM133" s="225" t="s">
        <v>130</v>
      </c>
    </row>
    <row r="134" s="13" customFormat="1">
      <c r="A134" s="13"/>
      <c r="B134" s="227"/>
      <c r="C134" s="228"/>
      <c r="D134" s="229" t="s">
        <v>131</v>
      </c>
      <c r="E134" s="230" t="s">
        <v>1</v>
      </c>
      <c r="F134" s="231" t="s">
        <v>132</v>
      </c>
      <c r="G134" s="228"/>
      <c r="H134" s="230" t="s">
        <v>1</v>
      </c>
      <c r="I134" s="232"/>
      <c r="J134" s="228"/>
      <c r="K134" s="228"/>
      <c r="L134" s="233"/>
      <c r="M134" s="234"/>
      <c r="N134" s="235"/>
      <c r="O134" s="235"/>
      <c r="P134" s="235"/>
      <c r="Q134" s="235"/>
      <c r="R134" s="235"/>
      <c r="S134" s="235"/>
      <c r="T134" s="23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7" t="s">
        <v>131</v>
      </c>
      <c r="AU134" s="237" t="s">
        <v>85</v>
      </c>
      <c r="AV134" s="13" t="s">
        <v>83</v>
      </c>
      <c r="AW134" s="13" t="s">
        <v>31</v>
      </c>
      <c r="AX134" s="13" t="s">
        <v>75</v>
      </c>
      <c r="AY134" s="237" t="s">
        <v>123</v>
      </c>
    </row>
    <row r="135" s="13" customFormat="1">
      <c r="A135" s="13"/>
      <c r="B135" s="227"/>
      <c r="C135" s="228"/>
      <c r="D135" s="229" t="s">
        <v>131</v>
      </c>
      <c r="E135" s="230" t="s">
        <v>1</v>
      </c>
      <c r="F135" s="231" t="s">
        <v>133</v>
      </c>
      <c r="G135" s="228"/>
      <c r="H135" s="230" t="s">
        <v>1</v>
      </c>
      <c r="I135" s="232"/>
      <c r="J135" s="228"/>
      <c r="K135" s="228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131</v>
      </c>
      <c r="AU135" s="237" t="s">
        <v>85</v>
      </c>
      <c r="AV135" s="13" t="s">
        <v>83</v>
      </c>
      <c r="AW135" s="13" t="s">
        <v>31</v>
      </c>
      <c r="AX135" s="13" t="s">
        <v>75</v>
      </c>
      <c r="AY135" s="237" t="s">
        <v>123</v>
      </c>
    </row>
    <row r="136" s="14" customFormat="1">
      <c r="A136" s="14"/>
      <c r="B136" s="238"/>
      <c r="C136" s="239"/>
      <c r="D136" s="229" t="s">
        <v>131</v>
      </c>
      <c r="E136" s="240" t="s">
        <v>1</v>
      </c>
      <c r="F136" s="241" t="s">
        <v>134</v>
      </c>
      <c r="G136" s="239"/>
      <c r="H136" s="242">
        <v>110</v>
      </c>
      <c r="I136" s="243"/>
      <c r="J136" s="239"/>
      <c r="K136" s="239"/>
      <c r="L136" s="244"/>
      <c r="M136" s="245"/>
      <c r="N136" s="246"/>
      <c r="O136" s="246"/>
      <c r="P136" s="246"/>
      <c r="Q136" s="246"/>
      <c r="R136" s="246"/>
      <c r="S136" s="246"/>
      <c r="T136" s="247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8" t="s">
        <v>131</v>
      </c>
      <c r="AU136" s="248" t="s">
        <v>85</v>
      </c>
      <c r="AV136" s="14" t="s">
        <v>85</v>
      </c>
      <c r="AW136" s="14" t="s">
        <v>31</v>
      </c>
      <c r="AX136" s="14" t="s">
        <v>83</v>
      </c>
      <c r="AY136" s="248" t="s">
        <v>123</v>
      </c>
    </row>
    <row r="137" s="2" customFormat="1" ht="24.15" customHeight="1">
      <c r="A137" s="37"/>
      <c r="B137" s="38"/>
      <c r="C137" s="214" t="s">
        <v>85</v>
      </c>
      <c r="D137" s="214" t="s">
        <v>125</v>
      </c>
      <c r="E137" s="215" t="s">
        <v>135</v>
      </c>
      <c r="F137" s="216" t="s">
        <v>136</v>
      </c>
      <c r="G137" s="217" t="s">
        <v>128</v>
      </c>
      <c r="H137" s="218">
        <v>20</v>
      </c>
      <c r="I137" s="219"/>
      <c r="J137" s="218">
        <f>ROUND(I137*H137,2)</f>
        <v>0</v>
      </c>
      <c r="K137" s="220"/>
      <c r="L137" s="43"/>
      <c r="M137" s="221" t="s">
        <v>1</v>
      </c>
      <c r="N137" s="222" t="s">
        <v>40</v>
      </c>
      <c r="O137" s="90"/>
      <c r="P137" s="223">
        <f>O137*H137</f>
        <v>0</v>
      </c>
      <c r="Q137" s="223">
        <v>0</v>
      </c>
      <c r="R137" s="223">
        <f>Q137*H137</f>
        <v>0</v>
      </c>
      <c r="S137" s="223">
        <v>0</v>
      </c>
      <c r="T137" s="22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5" t="s">
        <v>129</v>
      </c>
      <c r="AT137" s="225" t="s">
        <v>125</v>
      </c>
      <c r="AU137" s="225" t="s">
        <v>85</v>
      </c>
      <c r="AY137" s="16" t="s">
        <v>123</v>
      </c>
      <c r="BE137" s="226">
        <f>IF(N137="základní",J137,0)</f>
        <v>0</v>
      </c>
      <c r="BF137" s="226">
        <f>IF(N137="snížená",J137,0)</f>
        <v>0</v>
      </c>
      <c r="BG137" s="226">
        <f>IF(N137="zákl. přenesená",J137,0)</f>
        <v>0</v>
      </c>
      <c r="BH137" s="226">
        <f>IF(N137="sníž. přenesená",J137,0)</f>
        <v>0</v>
      </c>
      <c r="BI137" s="226">
        <f>IF(N137="nulová",J137,0)</f>
        <v>0</v>
      </c>
      <c r="BJ137" s="16" t="s">
        <v>83</v>
      </c>
      <c r="BK137" s="226">
        <f>ROUND(I137*H137,2)</f>
        <v>0</v>
      </c>
      <c r="BL137" s="16" t="s">
        <v>129</v>
      </c>
      <c r="BM137" s="225" t="s">
        <v>137</v>
      </c>
    </row>
    <row r="138" s="13" customFormat="1">
      <c r="A138" s="13"/>
      <c r="B138" s="227"/>
      <c r="C138" s="228"/>
      <c r="D138" s="229" t="s">
        <v>131</v>
      </c>
      <c r="E138" s="230" t="s">
        <v>1</v>
      </c>
      <c r="F138" s="231" t="s">
        <v>138</v>
      </c>
      <c r="G138" s="228"/>
      <c r="H138" s="230" t="s">
        <v>1</v>
      </c>
      <c r="I138" s="232"/>
      <c r="J138" s="228"/>
      <c r="K138" s="228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131</v>
      </c>
      <c r="AU138" s="237" t="s">
        <v>85</v>
      </c>
      <c r="AV138" s="13" t="s">
        <v>83</v>
      </c>
      <c r="AW138" s="13" t="s">
        <v>31</v>
      </c>
      <c r="AX138" s="13" t="s">
        <v>75</v>
      </c>
      <c r="AY138" s="237" t="s">
        <v>123</v>
      </c>
    </row>
    <row r="139" s="14" customFormat="1">
      <c r="A139" s="14"/>
      <c r="B139" s="238"/>
      <c r="C139" s="239"/>
      <c r="D139" s="229" t="s">
        <v>131</v>
      </c>
      <c r="E139" s="240" t="s">
        <v>1</v>
      </c>
      <c r="F139" s="241" t="s">
        <v>139</v>
      </c>
      <c r="G139" s="239"/>
      <c r="H139" s="242">
        <v>20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131</v>
      </c>
      <c r="AU139" s="248" t="s">
        <v>85</v>
      </c>
      <c r="AV139" s="14" t="s">
        <v>85</v>
      </c>
      <c r="AW139" s="14" t="s">
        <v>31</v>
      </c>
      <c r="AX139" s="14" t="s">
        <v>83</v>
      </c>
      <c r="AY139" s="248" t="s">
        <v>123</v>
      </c>
    </row>
    <row r="140" s="2" customFormat="1" ht="24.15" customHeight="1">
      <c r="A140" s="37"/>
      <c r="B140" s="38"/>
      <c r="C140" s="214" t="s">
        <v>140</v>
      </c>
      <c r="D140" s="214" t="s">
        <v>125</v>
      </c>
      <c r="E140" s="215" t="s">
        <v>141</v>
      </c>
      <c r="F140" s="216" t="s">
        <v>142</v>
      </c>
      <c r="G140" s="217" t="s">
        <v>128</v>
      </c>
      <c r="H140" s="218">
        <v>40</v>
      </c>
      <c r="I140" s="219"/>
      <c r="J140" s="218">
        <f>ROUND(I140*H140,2)</f>
        <v>0</v>
      </c>
      <c r="K140" s="220"/>
      <c r="L140" s="43"/>
      <c r="M140" s="221" t="s">
        <v>1</v>
      </c>
      <c r="N140" s="222" t="s">
        <v>40</v>
      </c>
      <c r="O140" s="90"/>
      <c r="P140" s="223">
        <f>O140*H140</f>
        <v>0</v>
      </c>
      <c r="Q140" s="223">
        <v>0</v>
      </c>
      <c r="R140" s="223">
        <f>Q140*H140</f>
        <v>0</v>
      </c>
      <c r="S140" s="223">
        <v>0</v>
      </c>
      <c r="T140" s="22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5" t="s">
        <v>129</v>
      </c>
      <c r="AT140" s="225" t="s">
        <v>125</v>
      </c>
      <c r="AU140" s="225" t="s">
        <v>85</v>
      </c>
      <c r="AY140" s="16" t="s">
        <v>123</v>
      </c>
      <c r="BE140" s="226">
        <f>IF(N140="základní",J140,0)</f>
        <v>0</v>
      </c>
      <c r="BF140" s="226">
        <f>IF(N140="snížená",J140,0)</f>
        <v>0</v>
      </c>
      <c r="BG140" s="226">
        <f>IF(N140="zákl. přenesená",J140,0)</f>
        <v>0</v>
      </c>
      <c r="BH140" s="226">
        <f>IF(N140="sníž. přenesená",J140,0)</f>
        <v>0</v>
      </c>
      <c r="BI140" s="226">
        <f>IF(N140="nulová",J140,0)</f>
        <v>0</v>
      </c>
      <c r="BJ140" s="16" t="s">
        <v>83</v>
      </c>
      <c r="BK140" s="226">
        <f>ROUND(I140*H140,2)</f>
        <v>0</v>
      </c>
      <c r="BL140" s="16" t="s">
        <v>129</v>
      </c>
      <c r="BM140" s="225" t="s">
        <v>143</v>
      </c>
    </row>
    <row r="141" s="13" customFormat="1">
      <c r="A141" s="13"/>
      <c r="B141" s="227"/>
      <c r="C141" s="228"/>
      <c r="D141" s="229" t="s">
        <v>131</v>
      </c>
      <c r="E141" s="230" t="s">
        <v>1</v>
      </c>
      <c r="F141" s="231" t="s">
        <v>133</v>
      </c>
      <c r="G141" s="228"/>
      <c r="H141" s="230" t="s">
        <v>1</v>
      </c>
      <c r="I141" s="232"/>
      <c r="J141" s="228"/>
      <c r="K141" s="228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131</v>
      </c>
      <c r="AU141" s="237" t="s">
        <v>85</v>
      </c>
      <c r="AV141" s="13" t="s">
        <v>83</v>
      </c>
      <c r="AW141" s="13" t="s">
        <v>31</v>
      </c>
      <c r="AX141" s="13" t="s">
        <v>75</v>
      </c>
      <c r="AY141" s="237" t="s">
        <v>123</v>
      </c>
    </row>
    <row r="142" s="14" customFormat="1">
      <c r="A142" s="14"/>
      <c r="B142" s="238"/>
      <c r="C142" s="239"/>
      <c r="D142" s="229" t="s">
        <v>131</v>
      </c>
      <c r="E142" s="240" t="s">
        <v>1</v>
      </c>
      <c r="F142" s="241" t="s">
        <v>144</v>
      </c>
      <c r="G142" s="239"/>
      <c r="H142" s="242">
        <v>40</v>
      </c>
      <c r="I142" s="243"/>
      <c r="J142" s="239"/>
      <c r="K142" s="239"/>
      <c r="L142" s="244"/>
      <c r="M142" s="245"/>
      <c r="N142" s="246"/>
      <c r="O142" s="246"/>
      <c r="P142" s="246"/>
      <c r="Q142" s="246"/>
      <c r="R142" s="246"/>
      <c r="S142" s="246"/>
      <c r="T142" s="247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8" t="s">
        <v>131</v>
      </c>
      <c r="AU142" s="248" t="s">
        <v>85</v>
      </c>
      <c r="AV142" s="14" t="s">
        <v>85</v>
      </c>
      <c r="AW142" s="14" t="s">
        <v>31</v>
      </c>
      <c r="AX142" s="14" t="s">
        <v>83</v>
      </c>
      <c r="AY142" s="248" t="s">
        <v>123</v>
      </c>
    </row>
    <row r="143" s="2" customFormat="1" ht="37.8" customHeight="1">
      <c r="A143" s="37"/>
      <c r="B143" s="38"/>
      <c r="C143" s="214" t="s">
        <v>129</v>
      </c>
      <c r="D143" s="214" t="s">
        <v>125</v>
      </c>
      <c r="E143" s="215" t="s">
        <v>145</v>
      </c>
      <c r="F143" s="216" t="s">
        <v>146</v>
      </c>
      <c r="G143" s="217" t="s">
        <v>128</v>
      </c>
      <c r="H143" s="218">
        <v>70</v>
      </c>
      <c r="I143" s="219"/>
      <c r="J143" s="218">
        <f>ROUND(I143*H143,2)</f>
        <v>0</v>
      </c>
      <c r="K143" s="220"/>
      <c r="L143" s="43"/>
      <c r="M143" s="221" t="s">
        <v>1</v>
      </c>
      <c r="N143" s="222" t="s">
        <v>40</v>
      </c>
      <c r="O143" s="90"/>
      <c r="P143" s="223">
        <f>O143*H143</f>
        <v>0</v>
      </c>
      <c r="Q143" s="223">
        <v>0</v>
      </c>
      <c r="R143" s="223">
        <f>Q143*H143</f>
        <v>0</v>
      </c>
      <c r="S143" s="223">
        <v>0</v>
      </c>
      <c r="T143" s="22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5" t="s">
        <v>129</v>
      </c>
      <c r="AT143" s="225" t="s">
        <v>125</v>
      </c>
      <c r="AU143" s="225" t="s">
        <v>85</v>
      </c>
      <c r="AY143" s="16" t="s">
        <v>123</v>
      </c>
      <c r="BE143" s="226">
        <f>IF(N143="základní",J143,0)</f>
        <v>0</v>
      </c>
      <c r="BF143" s="226">
        <f>IF(N143="snížená",J143,0)</f>
        <v>0</v>
      </c>
      <c r="BG143" s="226">
        <f>IF(N143="zákl. přenesená",J143,0)</f>
        <v>0</v>
      </c>
      <c r="BH143" s="226">
        <f>IF(N143="sníž. přenesená",J143,0)</f>
        <v>0</v>
      </c>
      <c r="BI143" s="226">
        <f>IF(N143="nulová",J143,0)</f>
        <v>0</v>
      </c>
      <c r="BJ143" s="16" t="s">
        <v>83</v>
      </c>
      <c r="BK143" s="226">
        <f>ROUND(I143*H143,2)</f>
        <v>0</v>
      </c>
      <c r="BL143" s="16" t="s">
        <v>129</v>
      </c>
      <c r="BM143" s="225" t="s">
        <v>147</v>
      </c>
    </row>
    <row r="144" s="2" customFormat="1">
      <c r="A144" s="37"/>
      <c r="B144" s="38"/>
      <c r="C144" s="39"/>
      <c r="D144" s="229" t="s">
        <v>148</v>
      </c>
      <c r="E144" s="39"/>
      <c r="F144" s="249" t="s">
        <v>149</v>
      </c>
      <c r="G144" s="39"/>
      <c r="H144" s="39"/>
      <c r="I144" s="250"/>
      <c r="J144" s="39"/>
      <c r="K144" s="39"/>
      <c r="L144" s="43"/>
      <c r="M144" s="251"/>
      <c r="N144" s="252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148</v>
      </c>
      <c r="AU144" s="16" t="s">
        <v>85</v>
      </c>
    </row>
    <row r="145" s="13" customFormat="1">
      <c r="A145" s="13"/>
      <c r="B145" s="227"/>
      <c r="C145" s="228"/>
      <c r="D145" s="229" t="s">
        <v>131</v>
      </c>
      <c r="E145" s="230" t="s">
        <v>1</v>
      </c>
      <c r="F145" s="231" t="s">
        <v>150</v>
      </c>
      <c r="G145" s="228"/>
      <c r="H145" s="230" t="s">
        <v>1</v>
      </c>
      <c r="I145" s="232"/>
      <c r="J145" s="228"/>
      <c r="K145" s="228"/>
      <c r="L145" s="233"/>
      <c r="M145" s="234"/>
      <c r="N145" s="235"/>
      <c r="O145" s="235"/>
      <c r="P145" s="235"/>
      <c r="Q145" s="235"/>
      <c r="R145" s="235"/>
      <c r="S145" s="235"/>
      <c r="T145" s="23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7" t="s">
        <v>131</v>
      </c>
      <c r="AU145" s="237" t="s">
        <v>85</v>
      </c>
      <c r="AV145" s="13" t="s">
        <v>83</v>
      </c>
      <c r="AW145" s="13" t="s">
        <v>31</v>
      </c>
      <c r="AX145" s="13" t="s">
        <v>75</v>
      </c>
      <c r="AY145" s="237" t="s">
        <v>123</v>
      </c>
    </row>
    <row r="146" s="13" customFormat="1">
      <c r="A146" s="13"/>
      <c r="B146" s="227"/>
      <c r="C146" s="228"/>
      <c r="D146" s="229" t="s">
        <v>131</v>
      </c>
      <c r="E146" s="230" t="s">
        <v>1</v>
      </c>
      <c r="F146" s="231" t="s">
        <v>151</v>
      </c>
      <c r="G146" s="228"/>
      <c r="H146" s="230" t="s">
        <v>1</v>
      </c>
      <c r="I146" s="232"/>
      <c r="J146" s="228"/>
      <c r="K146" s="228"/>
      <c r="L146" s="233"/>
      <c r="M146" s="234"/>
      <c r="N146" s="235"/>
      <c r="O146" s="235"/>
      <c r="P146" s="235"/>
      <c r="Q146" s="235"/>
      <c r="R146" s="235"/>
      <c r="S146" s="235"/>
      <c r="T146" s="23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7" t="s">
        <v>131</v>
      </c>
      <c r="AU146" s="237" t="s">
        <v>85</v>
      </c>
      <c r="AV146" s="13" t="s">
        <v>83</v>
      </c>
      <c r="AW146" s="13" t="s">
        <v>31</v>
      </c>
      <c r="AX146" s="13" t="s">
        <v>75</v>
      </c>
      <c r="AY146" s="237" t="s">
        <v>123</v>
      </c>
    </row>
    <row r="147" s="14" customFormat="1">
      <c r="A147" s="14"/>
      <c r="B147" s="238"/>
      <c r="C147" s="239"/>
      <c r="D147" s="229" t="s">
        <v>131</v>
      </c>
      <c r="E147" s="240" t="s">
        <v>1</v>
      </c>
      <c r="F147" s="241" t="s">
        <v>152</v>
      </c>
      <c r="G147" s="239"/>
      <c r="H147" s="242">
        <v>70</v>
      </c>
      <c r="I147" s="243"/>
      <c r="J147" s="239"/>
      <c r="K147" s="239"/>
      <c r="L147" s="244"/>
      <c r="M147" s="245"/>
      <c r="N147" s="246"/>
      <c r="O147" s="246"/>
      <c r="P147" s="246"/>
      <c r="Q147" s="246"/>
      <c r="R147" s="246"/>
      <c r="S147" s="246"/>
      <c r="T147" s="247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8" t="s">
        <v>131</v>
      </c>
      <c r="AU147" s="248" t="s">
        <v>85</v>
      </c>
      <c r="AV147" s="14" t="s">
        <v>85</v>
      </c>
      <c r="AW147" s="14" t="s">
        <v>31</v>
      </c>
      <c r="AX147" s="14" t="s">
        <v>83</v>
      </c>
      <c r="AY147" s="248" t="s">
        <v>123</v>
      </c>
    </row>
    <row r="148" s="2" customFormat="1" ht="24.15" customHeight="1">
      <c r="A148" s="37"/>
      <c r="B148" s="38"/>
      <c r="C148" s="214" t="s">
        <v>153</v>
      </c>
      <c r="D148" s="214" t="s">
        <v>125</v>
      </c>
      <c r="E148" s="215" t="s">
        <v>154</v>
      </c>
      <c r="F148" s="216" t="s">
        <v>155</v>
      </c>
      <c r="G148" s="217" t="s">
        <v>156</v>
      </c>
      <c r="H148" s="218">
        <v>745</v>
      </c>
      <c r="I148" s="219"/>
      <c r="J148" s="218">
        <f>ROUND(I148*H148,2)</f>
        <v>0</v>
      </c>
      <c r="K148" s="220"/>
      <c r="L148" s="43"/>
      <c r="M148" s="221" t="s">
        <v>1</v>
      </c>
      <c r="N148" s="222" t="s">
        <v>40</v>
      </c>
      <c r="O148" s="90"/>
      <c r="P148" s="223">
        <f>O148*H148</f>
        <v>0</v>
      </c>
      <c r="Q148" s="223">
        <v>0</v>
      </c>
      <c r="R148" s="223">
        <f>Q148*H148</f>
        <v>0</v>
      </c>
      <c r="S148" s="223">
        <v>0</v>
      </c>
      <c r="T148" s="22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5" t="s">
        <v>129</v>
      </c>
      <c r="AT148" s="225" t="s">
        <v>125</v>
      </c>
      <c r="AU148" s="225" t="s">
        <v>85</v>
      </c>
      <c r="AY148" s="16" t="s">
        <v>123</v>
      </c>
      <c r="BE148" s="226">
        <f>IF(N148="základní",J148,0)</f>
        <v>0</v>
      </c>
      <c r="BF148" s="226">
        <f>IF(N148="snížená",J148,0)</f>
        <v>0</v>
      </c>
      <c r="BG148" s="226">
        <f>IF(N148="zákl. přenesená",J148,0)</f>
        <v>0</v>
      </c>
      <c r="BH148" s="226">
        <f>IF(N148="sníž. přenesená",J148,0)</f>
        <v>0</v>
      </c>
      <c r="BI148" s="226">
        <f>IF(N148="nulová",J148,0)</f>
        <v>0</v>
      </c>
      <c r="BJ148" s="16" t="s">
        <v>83</v>
      </c>
      <c r="BK148" s="226">
        <f>ROUND(I148*H148,2)</f>
        <v>0</v>
      </c>
      <c r="BL148" s="16" t="s">
        <v>129</v>
      </c>
      <c r="BM148" s="225" t="s">
        <v>157</v>
      </c>
    </row>
    <row r="149" s="13" customFormat="1">
      <c r="A149" s="13"/>
      <c r="B149" s="227"/>
      <c r="C149" s="228"/>
      <c r="D149" s="229" t="s">
        <v>131</v>
      </c>
      <c r="E149" s="230" t="s">
        <v>1</v>
      </c>
      <c r="F149" s="231" t="s">
        <v>158</v>
      </c>
      <c r="G149" s="228"/>
      <c r="H149" s="230" t="s">
        <v>1</v>
      </c>
      <c r="I149" s="232"/>
      <c r="J149" s="228"/>
      <c r="K149" s="228"/>
      <c r="L149" s="233"/>
      <c r="M149" s="234"/>
      <c r="N149" s="235"/>
      <c r="O149" s="235"/>
      <c r="P149" s="235"/>
      <c r="Q149" s="235"/>
      <c r="R149" s="235"/>
      <c r="S149" s="235"/>
      <c r="T149" s="23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7" t="s">
        <v>131</v>
      </c>
      <c r="AU149" s="237" t="s">
        <v>85</v>
      </c>
      <c r="AV149" s="13" t="s">
        <v>83</v>
      </c>
      <c r="AW149" s="13" t="s">
        <v>31</v>
      </c>
      <c r="AX149" s="13" t="s">
        <v>75</v>
      </c>
      <c r="AY149" s="237" t="s">
        <v>123</v>
      </c>
    </row>
    <row r="150" s="14" customFormat="1">
      <c r="A150" s="14"/>
      <c r="B150" s="238"/>
      <c r="C150" s="239"/>
      <c r="D150" s="229" t="s">
        <v>131</v>
      </c>
      <c r="E150" s="240" t="s">
        <v>1</v>
      </c>
      <c r="F150" s="241" t="s">
        <v>159</v>
      </c>
      <c r="G150" s="239"/>
      <c r="H150" s="242">
        <v>745</v>
      </c>
      <c r="I150" s="243"/>
      <c r="J150" s="239"/>
      <c r="K150" s="239"/>
      <c r="L150" s="244"/>
      <c r="M150" s="245"/>
      <c r="N150" s="246"/>
      <c r="O150" s="246"/>
      <c r="P150" s="246"/>
      <c r="Q150" s="246"/>
      <c r="R150" s="246"/>
      <c r="S150" s="246"/>
      <c r="T150" s="247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8" t="s">
        <v>131</v>
      </c>
      <c r="AU150" s="248" t="s">
        <v>85</v>
      </c>
      <c r="AV150" s="14" t="s">
        <v>85</v>
      </c>
      <c r="AW150" s="14" t="s">
        <v>31</v>
      </c>
      <c r="AX150" s="14" t="s">
        <v>83</v>
      </c>
      <c r="AY150" s="248" t="s">
        <v>123</v>
      </c>
    </row>
    <row r="151" s="2" customFormat="1" ht="24.15" customHeight="1">
      <c r="A151" s="37"/>
      <c r="B151" s="38"/>
      <c r="C151" s="214" t="s">
        <v>160</v>
      </c>
      <c r="D151" s="214" t="s">
        <v>125</v>
      </c>
      <c r="E151" s="215" t="s">
        <v>161</v>
      </c>
      <c r="F151" s="216" t="s">
        <v>162</v>
      </c>
      <c r="G151" s="217" t="s">
        <v>156</v>
      </c>
      <c r="H151" s="218">
        <v>330</v>
      </c>
      <c r="I151" s="219"/>
      <c r="J151" s="218">
        <f>ROUND(I151*H151,2)</f>
        <v>0</v>
      </c>
      <c r="K151" s="220"/>
      <c r="L151" s="43"/>
      <c r="M151" s="221" t="s">
        <v>1</v>
      </c>
      <c r="N151" s="222" t="s">
        <v>40</v>
      </c>
      <c r="O151" s="90"/>
      <c r="P151" s="223">
        <f>O151*H151</f>
        <v>0</v>
      </c>
      <c r="Q151" s="223">
        <v>0</v>
      </c>
      <c r="R151" s="223">
        <f>Q151*H151</f>
        <v>0</v>
      </c>
      <c r="S151" s="223">
        <v>0</v>
      </c>
      <c r="T151" s="22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5" t="s">
        <v>129</v>
      </c>
      <c r="AT151" s="225" t="s">
        <v>125</v>
      </c>
      <c r="AU151" s="225" t="s">
        <v>85</v>
      </c>
      <c r="AY151" s="16" t="s">
        <v>123</v>
      </c>
      <c r="BE151" s="226">
        <f>IF(N151="základní",J151,0)</f>
        <v>0</v>
      </c>
      <c r="BF151" s="226">
        <f>IF(N151="snížená",J151,0)</f>
        <v>0</v>
      </c>
      <c r="BG151" s="226">
        <f>IF(N151="zákl. přenesená",J151,0)</f>
        <v>0</v>
      </c>
      <c r="BH151" s="226">
        <f>IF(N151="sníž. přenesená",J151,0)</f>
        <v>0</v>
      </c>
      <c r="BI151" s="226">
        <f>IF(N151="nulová",J151,0)</f>
        <v>0</v>
      </c>
      <c r="BJ151" s="16" t="s">
        <v>83</v>
      </c>
      <c r="BK151" s="226">
        <f>ROUND(I151*H151,2)</f>
        <v>0</v>
      </c>
      <c r="BL151" s="16" t="s">
        <v>129</v>
      </c>
      <c r="BM151" s="225" t="s">
        <v>163</v>
      </c>
    </row>
    <row r="152" s="13" customFormat="1">
      <c r="A152" s="13"/>
      <c r="B152" s="227"/>
      <c r="C152" s="228"/>
      <c r="D152" s="229" t="s">
        <v>131</v>
      </c>
      <c r="E152" s="230" t="s">
        <v>1</v>
      </c>
      <c r="F152" s="231" t="s">
        <v>164</v>
      </c>
      <c r="G152" s="228"/>
      <c r="H152" s="230" t="s">
        <v>1</v>
      </c>
      <c r="I152" s="232"/>
      <c r="J152" s="228"/>
      <c r="K152" s="228"/>
      <c r="L152" s="233"/>
      <c r="M152" s="234"/>
      <c r="N152" s="235"/>
      <c r="O152" s="235"/>
      <c r="P152" s="235"/>
      <c r="Q152" s="235"/>
      <c r="R152" s="235"/>
      <c r="S152" s="235"/>
      <c r="T152" s="23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7" t="s">
        <v>131</v>
      </c>
      <c r="AU152" s="237" t="s">
        <v>85</v>
      </c>
      <c r="AV152" s="13" t="s">
        <v>83</v>
      </c>
      <c r="AW152" s="13" t="s">
        <v>31</v>
      </c>
      <c r="AX152" s="13" t="s">
        <v>75</v>
      </c>
      <c r="AY152" s="237" t="s">
        <v>123</v>
      </c>
    </row>
    <row r="153" s="13" customFormat="1">
      <c r="A153" s="13"/>
      <c r="B153" s="227"/>
      <c r="C153" s="228"/>
      <c r="D153" s="229" t="s">
        <v>131</v>
      </c>
      <c r="E153" s="230" t="s">
        <v>1</v>
      </c>
      <c r="F153" s="231" t="s">
        <v>133</v>
      </c>
      <c r="G153" s="228"/>
      <c r="H153" s="230" t="s">
        <v>1</v>
      </c>
      <c r="I153" s="232"/>
      <c r="J153" s="228"/>
      <c r="K153" s="228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131</v>
      </c>
      <c r="AU153" s="237" t="s">
        <v>85</v>
      </c>
      <c r="AV153" s="13" t="s">
        <v>83</v>
      </c>
      <c r="AW153" s="13" t="s">
        <v>31</v>
      </c>
      <c r="AX153" s="13" t="s">
        <v>75</v>
      </c>
      <c r="AY153" s="237" t="s">
        <v>123</v>
      </c>
    </row>
    <row r="154" s="14" customFormat="1">
      <c r="A154" s="14"/>
      <c r="B154" s="238"/>
      <c r="C154" s="239"/>
      <c r="D154" s="229" t="s">
        <v>131</v>
      </c>
      <c r="E154" s="240" t="s">
        <v>1</v>
      </c>
      <c r="F154" s="241" t="s">
        <v>165</v>
      </c>
      <c r="G154" s="239"/>
      <c r="H154" s="242">
        <v>330</v>
      </c>
      <c r="I154" s="243"/>
      <c r="J154" s="239"/>
      <c r="K154" s="239"/>
      <c r="L154" s="244"/>
      <c r="M154" s="245"/>
      <c r="N154" s="246"/>
      <c r="O154" s="246"/>
      <c r="P154" s="246"/>
      <c r="Q154" s="246"/>
      <c r="R154" s="246"/>
      <c r="S154" s="246"/>
      <c r="T154" s="247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8" t="s">
        <v>131</v>
      </c>
      <c r="AU154" s="248" t="s">
        <v>85</v>
      </c>
      <c r="AV154" s="14" t="s">
        <v>85</v>
      </c>
      <c r="AW154" s="14" t="s">
        <v>31</v>
      </c>
      <c r="AX154" s="14" t="s">
        <v>83</v>
      </c>
      <c r="AY154" s="248" t="s">
        <v>123</v>
      </c>
    </row>
    <row r="155" s="2" customFormat="1" ht="33" customHeight="1">
      <c r="A155" s="37"/>
      <c r="B155" s="38"/>
      <c r="C155" s="214" t="s">
        <v>166</v>
      </c>
      <c r="D155" s="214" t="s">
        <v>125</v>
      </c>
      <c r="E155" s="215" t="s">
        <v>167</v>
      </c>
      <c r="F155" s="216" t="s">
        <v>168</v>
      </c>
      <c r="G155" s="217" t="s">
        <v>156</v>
      </c>
      <c r="H155" s="218">
        <v>330</v>
      </c>
      <c r="I155" s="219"/>
      <c r="J155" s="218">
        <f>ROUND(I155*H155,2)</f>
        <v>0</v>
      </c>
      <c r="K155" s="220"/>
      <c r="L155" s="43"/>
      <c r="M155" s="221" t="s">
        <v>1</v>
      </c>
      <c r="N155" s="222" t="s">
        <v>40</v>
      </c>
      <c r="O155" s="90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5" t="s">
        <v>129</v>
      </c>
      <c r="AT155" s="225" t="s">
        <v>125</v>
      </c>
      <c r="AU155" s="225" t="s">
        <v>85</v>
      </c>
      <c r="AY155" s="16" t="s">
        <v>123</v>
      </c>
      <c r="BE155" s="226">
        <f>IF(N155="základní",J155,0)</f>
        <v>0</v>
      </c>
      <c r="BF155" s="226">
        <f>IF(N155="snížená",J155,0)</f>
        <v>0</v>
      </c>
      <c r="BG155" s="226">
        <f>IF(N155="zákl. přenesená",J155,0)</f>
        <v>0</v>
      </c>
      <c r="BH155" s="226">
        <f>IF(N155="sníž. přenesená",J155,0)</f>
        <v>0</v>
      </c>
      <c r="BI155" s="226">
        <f>IF(N155="nulová",J155,0)</f>
        <v>0</v>
      </c>
      <c r="BJ155" s="16" t="s">
        <v>83</v>
      </c>
      <c r="BK155" s="226">
        <f>ROUND(I155*H155,2)</f>
        <v>0</v>
      </c>
      <c r="BL155" s="16" t="s">
        <v>129</v>
      </c>
      <c r="BM155" s="225" t="s">
        <v>169</v>
      </c>
    </row>
    <row r="156" s="13" customFormat="1">
      <c r="A156" s="13"/>
      <c r="B156" s="227"/>
      <c r="C156" s="228"/>
      <c r="D156" s="229" t="s">
        <v>131</v>
      </c>
      <c r="E156" s="230" t="s">
        <v>1</v>
      </c>
      <c r="F156" s="231" t="s">
        <v>133</v>
      </c>
      <c r="G156" s="228"/>
      <c r="H156" s="230" t="s">
        <v>1</v>
      </c>
      <c r="I156" s="232"/>
      <c r="J156" s="228"/>
      <c r="K156" s="228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131</v>
      </c>
      <c r="AU156" s="237" t="s">
        <v>85</v>
      </c>
      <c r="AV156" s="13" t="s">
        <v>83</v>
      </c>
      <c r="AW156" s="13" t="s">
        <v>31</v>
      </c>
      <c r="AX156" s="13" t="s">
        <v>75</v>
      </c>
      <c r="AY156" s="237" t="s">
        <v>123</v>
      </c>
    </row>
    <row r="157" s="14" customFormat="1">
      <c r="A157" s="14"/>
      <c r="B157" s="238"/>
      <c r="C157" s="239"/>
      <c r="D157" s="229" t="s">
        <v>131</v>
      </c>
      <c r="E157" s="240" t="s">
        <v>1</v>
      </c>
      <c r="F157" s="241" t="s">
        <v>165</v>
      </c>
      <c r="G157" s="239"/>
      <c r="H157" s="242">
        <v>330</v>
      </c>
      <c r="I157" s="243"/>
      <c r="J157" s="239"/>
      <c r="K157" s="239"/>
      <c r="L157" s="244"/>
      <c r="M157" s="245"/>
      <c r="N157" s="246"/>
      <c r="O157" s="246"/>
      <c r="P157" s="246"/>
      <c r="Q157" s="246"/>
      <c r="R157" s="246"/>
      <c r="S157" s="246"/>
      <c r="T157" s="24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8" t="s">
        <v>131</v>
      </c>
      <c r="AU157" s="248" t="s">
        <v>85</v>
      </c>
      <c r="AV157" s="14" t="s">
        <v>85</v>
      </c>
      <c r="AW157" s="14" t="s">
        <v>31</v>
      </c>
      <c r="AX157" s="14" t="s">
        <v>83</v>
      </c>
      <c r="AY157" s="248" t="s">
        <v>123</v>
      </c>
    </row>
    <row r="158" s="2" customFormat="1" ht="16.5" customHeight="1">
      <c r="A158" s="37"/>
      <c r="B158" s="38"/>
      <c r="C158" s="253" t="s">
        <v>170</v>
      </c>
      <c r="D158" s="253" t="s">
        <v>171</v>
      </c>
      <c r="E158" s="254" t="s">
        <v>172</v>
      </c>
      <c r="F158" s="255" t="s">
        <v>173</v>
      </c>
      <c r="G158" s="256" t="s">
        <v>174</v>
      </c>
      <c r="H158" s="257">
        <v>49.5</v>
      </c>
      <c r="I158" s="258"/>
      <c r="J158" s="257">
        <f>ROUND(I158*H158,2)</f>
        <v>0</v>
      </c>
      <c r="K158" s="259"/>
      <c r="L158" s="260"/>
      <c r="M158" s="261" t="s">
        <v>1</v>
      </c>
      <c r="N158" s="262" t="s">
        <v>40</v>
      </c>
      <c r="O158" s="90"/>
      <c r="P158" s="223">
        <f>O158*H158</f>
        <v>0</v>
      </c>
      <c r="Q158" s="223">
        <v>0</v>
      </c>
      <c r="R158" s="223">
        <f>Q158*H158</f>
        <v>0</v>
      </c>
      <c r="S158" s="223">
        <v>0</v>
      </c>
      <c r="T158" s="22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5" t="s">
        <v>170</v>
      </c>
      <c r="AT158" s="225" t="s">
        <v>171</v>
      </c>
      <c r="AU158" s="225" t="s">
        <v>85</v>
      </c>
      <c r="AY158" s="16" t="s">
        <v>123</v>
      </c>
      <c r="BE158" s="226">
        <f>IF(N158="základní",J158,0)</f>
        <v>0</v>
      </c>
      <c r="BF158" s="226">
        <f>IF(N158="snížená",J158,0)</f>
        <v>0</v>
      </c>
      <c r="BG158" s="226">
        <f>IF(N158="zákl. přenesená",J158,0)</f>
        <v>0</v>
      </c>
      <c r="BH158" s="226">
        <f>IF(N158="sníž. přenesená",J158,0)</f>
        <v>0</v>
      </c>
      <c r="BI158" s="226">
        <f>IF(N158="nulová",J158,0)</f>
        <v>0</v>
      </c>
      <c r="BJ158" s="16" t="s">
        <v>83</v>
      </c>
      <c r="BK158" s="226">
        <f>ROUND(I158*H158,2)</f>
        <v>0</v>
      </c>
      <c r="BL158" s="16" t="s">
        <v>129</v>
      </c>
      <c r="BM158" s="225" t="s">
        <v>175</v>
      </c>
    </row>
    <row r="159" s="14" customFormat="1">
      <c r="A159" s="14"/>
      <c r="B159" s="238"/>
      <c r="C159" s="239"/>
      <c r="D159" s="229" t="s">
        <v>131</v>
      </c>
      <c r="E159" s="240" t="s">
        <v>1</v>
      </c>
      <c r="F159" s="241" t="s">
        <v>176</v>
      </c>
      <c r="G159" s="239"/>
      <c r="H159" s="242">
        <v>49.5</v>
      </c>
      <c r="I159" s="243"/>
      <c r="J159" s="239"/>
      <c r="K159" s="239"/>
      <c r="L159" s="244"/>
      <c r="M159" s="245"/>
      <c r="N159" s="246"/>
      <c r="O159" s="246"/>
      <c r="P159" s="246"/>
      <c r="Q159" s="246"/>
      <c r="R159" s="246"/>
      <c r="S159" s="246"/>
      <c r="T159" s="24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8" t="s">
        <v>131</v>
      </c>
      <c r="AU159" s="248" t="s">
        <v>85</v>
      </c>
      <c r="AV159" s="14" t="s">
        <v>85</v>
      </c>
      <c r="AW159" s="14" t="s">
        <v>31</v>
      </c>
      <c r="AX159" s="14" t="s">
        <v>83</v>
      </c>
      <c r="AY159" s="248" t="s">
        <v>123</v>
      </c>
    </row>
    <row r="160" s="2" customFormat="1" ht="24.15" customHeight="1">
      <c r="A160" s="37"/>
      <c r="B160" s="38"/>
      <c r="C160" s="214" t="s">
        <v>177</v>
      </c>
      <c r="D160" s="214" t="s">
        <v>125</v>
      </c>
      <c r="E160" s="215" t="s">
        <v>178</v>
      </c>
      <c r="F160" s="216" t="s">
        <v>179</v>
      </c>
      <c r="G160" s="217" t="s">
        <v>156</v>
      </c>
      <c r="H160" s="218">
        <v>330</v>
      </c>
      <c r="I160" s="219"/>
      <c r="J160" s="218">
        <f>ROUND(I160*H160,2)</f>
        <v>0</v>
      </c>
      <c r="K160" s="220"/>
      <c r="L160" s="43"/>
      <c r="M160" s="221" t="s">
        <v>1</v>
      </c>
      <c r="N160" s="222" t="s">
        <v>40</v>
      </c>
      <c r="O160" s="90"/>
      <c r="P160" s="223">
        <f>O160*H160</f>
        <v>0</v>
      </c>
      <c r="Q160" s="223">
        <v>0</v>
      </c>
      <c r="R160" s="223">
        <f>Q160*H160</f>
        <v>0</v>
      </c>
      <c r="S160" s="223">
        <v>0</v>
      </c>
      <c r="T160" s="22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5" t="s">
        <v>129</v>
      </c>
      <c r="AT160" s="225" t="s">
        <v>125</v>
      </c>
      <c r="AU160" s="225" t="s">
        <v>85</v>
      </c>
      <c r="AY160" s="16" t="s">
        <v>123</v>
      </c>
      <c r="BE160" s="226">
        <f>IF(N160="základní",J160,0)</f>
        <v>0</v>
      </c>
      <c r="BF160" s="226">
        <f>IF(N160="snížená",J160,0)</f>
        <v>0</v>
      </c>
      <c r="BG160" s="226">
        <f>IF(N160="zákl. přenesená",J160,0)</f>
        <v>0</v>
      </c>
      <c r="BH160" s="226">
        <f>IF(N160="sníž. přenesená",J160,0)</f>
        <v>0</v>
      </c>
      <c r="BI160" s="226">
        <f>IF(N160="nulová",J160,0)</f>
        <v>0</v>
      </c>
      <c r="BJ160" s="16" t="s">
        <v>83</v>
      </c>
      <c r="BK160" s="226">
        <f>ROUND(I160*H160,2)</f>
        <v>0</v>
      </c>
      <c r="BL160" s="16" t="s">
        <v>129</v>
      </c>
      <c r="BM160" s="225" t="s">
        <v>180</v>
      </c>
    </row>
    <row r="161" s="2" customFormat="1" ht="16.5" customHeight="1">
      <c r="A161" s="37"/>
      <c r="B161" s="38"/>
      <c r="C161" s="253" t="s">
        <v>181</v>
      </c>
      <c r="D161" s="253" t="s">
        <v>171</v>
      </c>
      <c r="E161" s="254" t="s">
        <v>182</v>
      </c>
      <c r="F161" s="255" t="s">
        <v>183</v>
      </c>
      <c r="G161" s="256" t="s">
        <v>184</v>
      </c>
      <c r="H161" s="257">
        <v>17</v>
      </c>
      <c r="I161" s="258"/>
      <c r="J161" s="257">
        <f>ROUND(I161*H161,2)</f>
        <v>0</v>
      </c>
      <c r="K161" s="259"/>
      <c r="L161" s="260"/>
      <c r="M161" s="261" t="s">
        <v>1</v>
      </c>
      <c r="N161" s="262" t="s">
        <v>40</v>
      </c>
      <c r="O161" s="90"/>
      <c r="P161" s="223">
        <f>O161*H161</f>
        <v>0</v>
      </c>
      <c r="Q161" s="223">
        <v>0.001</v>
      </c>
      <c r="R161" s="223">
        <f>Q161*H161</f>
        <v>0.017000000000000001</v>
      </c>
      <c r="S161" s="223">
        <v>0</v>
      </c>
      <c r="T161" s="22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5" t="s">
        <v>170</v>
      </c>
      <c r="AT161" s="225" t="s">
        <v>171</v>
      </c>
      <c r="AU161" s="225" t="s">
        <v>85</v>
      </c>
      <c r="AY161" s="16" t="s">
        <v>123</v>
      </c>
      <c r="BE161" s="226">
        <f>IF(N161="základní",J161,0)</f>
        <v>0</v>
      </c>
      <c r="BF161" s="226">
        <f>IF(N161="snížená",J161,0)</f>
        <v>0</v>
      </c>
      <c r="BG161" s="226">
        <f>IF(N161="zákl. přenesená",J161,0)</f>
        <v>0</v>
      </c>
      <c r="BH161" s="226">
        <f>IF(N161="sníž. přenesená",J161,0)</f>
        <v>0</v>
      </c>
      <c r="BI161" s="226">
        <f>IF(N161="nulová",J161,0)</f>
        <v>0</v>
      </c>
      <c r="BJ161" s="16" t="s">
        <v>83</v>
      </c>
      <c r="BK161" s="226">
        <f>ROUND(I161*H161,2)</f>
        <v>0</v>
      </c>
      <c r="BL161" s="16" t="s">
        <v>129</v>
      </c>
      <c r="BM161" s="225" t="s">
        <v>185</v>
      </c>
    </row>
    <row r="162" s="14" customFormat="1">
      <c r="A162" s="14"/>
      <c r="B162" s="238"/>
      <c r="C162" s="239"/>
      <c r="D162" s="229" t="s">
        <v>131</v>
      </c>
      <c r="E162" s="240" t="s">
        <v>1</v>
      </c>
      <c r="F162" s="241" t="s">
        <v>186</v>
      </c>
      <c r="G162" s="239"/>
      <c r="H162" s="242">
        <v>17</v>
      </c>
      <c r="I162" s="243"/>
      <c r="J162" s="239"/>
      <c r="K162" s="239"/>
      <c r="L162" s="244"/>
      <c r="M162" s="245"/>
      <c r="N162" s="246"/>
      <c r="O162" s="246"/>
      <c r="P162" s="246"/>
      <c r="Q162" s="246"/>
      <c r="R162" s="246"/>
      <c r="S162" s="246"/>
      <c r="T162" s="247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8" t="s">
        <v>131</v>
      </c>
      <c r="AU162" s="248" t="s">
        <v>85</v>
      </c>
      <c r="AV162" s="14" t="s">
        <v>85</v>
      </c>
      <c r="AW162" s="14" t="s">
        <v>31</v>
      </c>
      <c r="AX162" s="14" t="s">
        <v>83</v>
      </c>
      <c r="AY162" s="248" t="s">
        <v>123</v>
      </c>
    </row>
    <row r="163" s="12" customFormat="1" ht="22.8" customHeight="1">
      <c r="A163" s="12"/>
      <c r="B163" s="198"/>
      <c r="C163" s="199"/>
      <c r="D163" s="200" t="s">
        <v>74</v>
      </c>
      <c r="E163" s="212" t="s">
        <v>187</v>
      </c>
      <c r="F163" s="212" t="s">
        <v>188</v>
      </c>
      <c r="G163" s="199"/>
      <c r="H163" s="199"/>
      <c r="I163" s="202"/>
      <c r="J163" s="213">
        <f>BK163</f>
        <v>0</v>
      </c>
      <c r="K163" s="199"/>
      <c r="L163" s="204"/>
      <c r="M163" s="205"/>
      <c r="N163" s="206"/>
      <c r="O163" s="206"/>
      <c r="P163" s="207">
        <f>SUM(P164:P170)</f>
        <v>0</v>
      </c>
      <c r="Q163" s="206"/>
      <c r="R163" s="207">
        <f>SUM(R164:R170)</f>
        <v>0.062400000000000004</v>
      </c>
      <c r="S163" s="206"/>
      <c r="T163" s="208">
        <f>SUM(T164:T170)</f>
        <v>184.375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9" t="s">
        <v>83</v>
      </c>
      <c r="AT163" s="210" t="s">
        <v>74</v>
      </c>
      <c r="AU163" s="210" t="s">
        <v>83</v>
      </c>
      <c r="AY163" s="209" t="s">
        <v>123</v>
      </c>
      <c r="BK163" s="211">
        <f>SUM(BK164:BK170)</f>
        <v>0</v>
      </c>
    </row>
    <row r="164" s="2" customFormat="1" ht="24.15" customHeight="1">
      <c r="A164" s="37"/>
      <c r="B164" s="38"/>
      <c r="C164" s="214" t="s">
        <v>187</v>
      </c>
      <c r="D164" s="214" t="s">
        <v>125</v>
      </c>
      <c r="E164" s="215" t="s">
        <v>189</v>
      </c>
      <c r="F164" s="216" t="s">
        <v>190</v>
      </c>
      <c r="G164" s="217" t="s">
        <v>156</v>
      </c>
      <c r="H164" s="218">
        <v>25</v>
      </c>
      <c r="I164" s="219"/>
      <c r="J164" s="218">
        <f>ROUND(I164*H164,2)</f>
        <v>0</v>
      </c>
      <c r="K164" s="220"/>
      <c r="L164" s="43"/>
      <c r="M164" s="221" t="s">
        <v>1</v>
      </c>
      <c r="N164" s="222" t="s">
        <v>40</v>
      </c>
      <c r="O164" s="90"/>
      <c r="P164" s="223">
        <f>O164*H164</f>
        <v>0</v>
      </c>
      <c r="Q164" s="223">
        <v>0</v>
      </c>
      <c r="R164" s="223">
        <f>Q164*H164</f>
        <v>0</v>
      </c>
      <c r="S164" s="223">
        <v>0.29499999999999998</v>
      </c>
      <c r="T164" s="224">
        <f>S164*H164</f>
        <v>7.375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5" t="s">
        <v>129</v>
      </c>
      <c r="AT164" s="225" t="s">
        <v>125</v>
      </c>
      <c r="AU164" s="225" t="s">
        <v>85</v>
      </c>
      <c r="AY164" s="16" t="s">
        <v>123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6" t="s">
        <v>83</v>
      </c>
      <c r="BK164" s="226">
        <f>ROUND(I164*H164,2)</f>
        <v>0</v>
      </c>
      <c r="BL164" s="16" t="s">
        <v>129</v>
      </c>
      <c r="BM164" s="225" t="s">
        <v>191</v>
      </c>
    </row>
    <row r="165" s="13" customFormat="1">
      <c r="A165" s="13"/>
      <c r="B165" s="227"/>
      <c r="C165" s="228"/>
      <c r="D165" s="229" t="s">
        <v>131</v>
      </c>
      <c r="E165" s="230" t="s">
        <v>1</v>
      </c>
      <c r="F165" s="231" t="s">
        <v>192</v>
      </c>
      <c r="G165" s="228"/>
      <c r="H165" s="230" t="s">
        <v>1</v>
      </c>
      <c r="I165" s="232"/>
      <c r="J165" s="228"/>
      <c r="K165" s="228"/>
      <c r="L165" s="233"/>
      <c r="M165" s="234"/>
      <c r="N165" s="235"/>
      <c r="O165" s="235"/>
      <c r="P165" s="235"/>
      <c r="Q165" s="235"/>
      <c r="R165" s="235"/>
      <c r="S165" s="235"/>
      <c r="T165" s="23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7" t="s">
        <v>131</v>
      </c>
      <c r="AU165" s="237" t="s">
        <v>85</v>
      </c>
      <c r="AV165" s="13" t="s">
        <v>83</v>
      </c>
      <c r="AW165" s="13" t="s">
        <v>31</v>
      </c>
      <c r="AX165" s="13" t="s">
        <v>75</v>
      </c>
      <c r="AY165" s="237" t="s">
        <v>123</v>
      </c>
    </row>
    <row r="166" s="14" customFormat="1">
      <c r="A166" s="14"/>
      <c r="B166" s="238"/>
      <c r="C166" s="239"/>
      <c r="D166" s="229" t="s">
        <v>131</v>
      </c>
      <c r="E166" s="240" t="s">
        <v>1</v>
      </c>
      <c r="F166" s="241" t="s">
        <v>193</v>
      </c>
      <c r="G166" s="239"/>
      <c r="H166" s="242">
        <v>25</v>
      </c>
      <c r="I166" s="243"/>
      <c r="J166" s="239"/>
      <c r="K166" s="239"/>
      <c r="L166" s="244"/>
      <c r="M166" s="245"/>
      <c r="N166" s="246"/>
      <c r="O166" s="246"/>
      <c r="P166" s="246"/>
      <c r="Q166" s="246"/>
      <c r="R166" s="246"/>
      <c r="S166" s="246"/>
      <c r="T166" s="24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8" t="s">
        <v>131</v>
      </c>
      <c r="AU166" s="248" t="s">
        <v>85</v>
      </c>
      <c r="AV166" s="14" t="s">
        <v>85</v>
      </c>
      <c r="AW166" s="14" t="s">
        <v>31</v>
      </c>
      <c r="AX166" s="14" t="s">
        <v>83</v>
      </c>
      <c r="AY166" s="248" t="s">
        <v>123</v>
      </c>
    </row>
    <row r="167" s="2" customFormat="1" ht="33" customHeight="1">
      <c r="A167" s="37"/>
      <c r="B167" s="38"/>
      <c r="C167" s="214" t="s">
        <v>8</v>
      </c>
      <c r="D167" s="214" t="s">
        <v>125</v>
      </c>
      <c r="E167" s="215" t="s">
        <v>194</v>
      </c>
      <c r="F167" s="216" t="s">
        <v>195</v>
      </c>
      <c r="G167" s="217" t="s">
        <v>156</v>
      </c>
      <c r="H167" s="218">
        <v>520</v>
      </c>
      <c r="I167" s="219"/>
      <c r="J167" s="218">
        <f>ROUND(I167*H167,2)</f>
        <v>0</v>
      </c>
      <c r="K167" s="220"/>
      <c r="L167" s="43"/>
      <c r="M167" s="221" t="s">
        <v>1</v>
      </c>
      <c r="N167" s="222" t="s">
        <v>40</v>
      </c>
      <c r="O167" s="90"/>
      <c r="P167" s="223">
        <f>O167*H167</f>
        <v>0</v>
      </c>
      <c r="Q167" s="223">
        <v>0.00012</v>
      </c>
      <c r="R167" s="223">
        <f>Q167*H167</f>
        <v>0.062400000000000004</v>
      </c>
      <c r="S167" s="223">
        <v>0.23000000000000001</v>
      </c>
      <c r="T167" s="224">
        <f>S167*H167</f>
        <v>119.60000000000001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5" t="s">
        <v>129</v>
      </c>
      <c r="AT167" s="225" t="s">
        <v>125</v>
      </c>
      <c r="AU167" s="225" t="s">
        <v>85</v>
      </c>
      <c r="AY167" s="16" t="s">
        <v>123</v>
      </c>
      <c r="BE167" s="226">
        <f>IF(N167="základní",J167,0)</f>
        <v>0</v>
      </c>
      <c r="BF167" s="226">
        <f>IF(N167="snížená",J167,0)</f>
        <v>0</v>
      </c>
      <c r="BG167" s="226">
        <f>IF(N167="zákl. přenesená",J167,0)</f>
        <v>0</v>
      </c>
      <c r="BH167" s="226">
        <f>IF(N167="sníž. přenesená",J167,0)</f>
        <v>0</v>
      </c>
      <c r="BI167" s="226">
        <f>IF(N167="nulová",J167,0)</f>
        <v>0</v>
      </c>
      <c r="BJ167" s="16" t="s">
        <v>83</v>
      </c>
      <c r="BK167" s="226">
        <f>ROUND(I167*H167,2)</f>
        <v>0</v>
      </c>
      <c r="BL167" s="16" t="s">
        <v>129</v>
      </c>
      <c r="BM167" s="225" t="s">
        <v>196</v>
      </c>
    </row>
    <row r="168" s="13" customFormat="1">
      <c r="A168" s="13"/>
      <c r="B168" s="227"/>
      <c r="C168" s="228"/>
      <c r="D168" s="229" t="s">
        <v>131</v>
      </c>
      <c r="E168" s="230" t="s">
        <v>1</v>
      </c>
      <c r="F168" s="231" t="s">
        <v>133</v>
      </c>
      <c r="G168" s="228"/>
      <c r="H168" s="230" t="s">
        <v>1</v>
      </c>
      <c r="I168" s="232"/>
      <c r="J168" s="228"/>
      <c r="K168" s="228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131</v>
      </c>
      <c r="AU168" s="237" t="s">
        <v>85</v>
      </c>
      <c r="AV168" s="13" t="s">
        <v>83</v>
      </c>
      <c r="AW168" s="13" t="s">
        <v>31</v>
      </c>
      <c r="AX168" s="13" t="s">
        <v>75</v>
      </c>
      <c r="AY168" s="237" t="s">
        <v>123</v>
      </c>
    </row>
    <row r="169" s="14" customFormat="1">
      <c r="A169" s="14"/>
      <c r="B169" s="238"/>
      <c r="C169" s="239"/>
      <c r="D169" s="229" t="s">
        <v>131</v>
      </c>
      <c r="E169" s="240" t="s">
        <v>1</v>
      </c>
      <c r="F169" s="241" t="s">
        <v>197</v>
      </c>
      <c r="G169" s="239"/>
      <c r="H169" s="242">
        <v>520</v>
      </c>
      <c r="I169" s="243"/>
      <c r="J169" s="239"/>
      <c r="K169" s="239"/>
      <c r="L169" s="244"/>
      <c r="M169" s="245"/>
      <c r="N169" s="246"/>
      <c r="O169" s="246"/>
      <c r="P169" s="246"/>
      <c r="Q169" s="246"/>
      <c r="R169" s="246"/>
      <c r="S169" s="246"/>
      <c r="T169" s="247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8" t="s">
        <v>131</v>
      </c>
      <c r="AU169" s="248" t="s">
        <v>85</v>
      </c>
      <c r="AV169" s="14" t="s">
        <v>85</v>
      </c>
      <c r="AW169" s="14" t="s">
        <v>31</v>
      </c>
      <c r="AX169" s="14" t="s">
        <v>83</v>
      </c>
      <c r="AY169" s="248" t="s">
        <v>123</v>
      </c>
    </row>
    <row r="170" s="2" customFormat="1" ht="16.5" customHeight="1">
      <c r="A170" s="37"/>
      <c r="B170" s="38"/>
      <c r="C170" s="214" t="s">
        <v>198</v>
      </c>
      <c r="D170" s="214" t="s">
        <v>125</v>
      </c>
      <c r="E170" s="215" t="s">
        <v>199</v>
      </c>
      <c r="F170" s="216" t="s">
        <v>200</v>
      </c>
      <c r="G170" s="217" t="s">
        <v>201</v>
      </c>
      <c r="H170" s="218">
        <v>280</v>
      </c>
      <c r="I170" s="219"/>
      <c r="J170" s="218">
        <f>ROUND(I170*H170,2)</f>
        <v>0</v>
      </c>
      <c r="K170" s="220"/>
      <c r="L170" s="43"/>
      <c r="M170" s="221" t="s">
        <v>1</v>
      </c>
      <c r="N170" s="222" t="s">
        <v>40</v>
      </c>
      <c r="O170" s="90"/>
      <c r="P170" s="223">
        <f>O170*H170</f>
        <v>0</v>
      </c>
      <c r="Q170" s="223">
        <v>0</v>
      </c>
      <c r="R170" s="223">
        <f>Q170*H170</f>
        <v>0</v>
      </c>
      <c r="S170" s="223">
        <v>0.20499999999999999</v>
      </c>
      <c r="T170" s="224">
        <f>S170*H170</f>
        <v>57.399999999999999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25" t="s">
        <v>129</v>
      </c>
      <c r="AT170" s="225" t="s">
        <v>125</v>
      </c>
      <c r="AU170" s="225" t="s">
        <v>85</v>
      </c>
      <c r="AY170" s="16" t="s">
        <v>123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6" t="s">
        <v>83</v>
      </c>
      <c r="BK170" s="226">
        <f>ROUND(I170*H170,2)</f>
        <v>0</v>
      </c>
      <c r="BL170" s="16" t="s">
        <v>129</v>
      </c>
      <c r="BM170" s="225" t="s">
        <v>202</v>
      </c>
    </row>
    <row r="171" s="12" customFormat="1" ht="22.8" customHeight="1">
      <c r="A171" s="12"/>
      <c r="B171" s="198"/>
      <c r="C171" s="199"/>
      <c r="D171" s="200" t="s">
        <v>74</v>
      </c>
      <c r="E171" s="212" t="s">
        <v>140</v>
      </c>
      <c r="F171" s="212" t="s">
        <v>203</v>
      </c>
      <c r="G171" s="199"/>
      <c r="H171" s="199"/>
      <c r="I171" s="202"/>
      <c r="J171" s="213">
        <f>BK171</f>
        <v>0</v>
      </c>
      <c r="K171" s="199"/>
      <c r="L171" s="204"/>
      <c r="M171" s="205"/>
      <c r="N171" s="206"/>
      <c r="O171" s="206"/>
      <c r="P171" s="207">
        <f>SUM(P172:P175)</f>
        <v>0</v>
      </c>
      <c r="Q171" s="206"/>
      <c r="R171" s="207">
        <f>SUM(R172:R175)</f>
        <v>0.19439999999999999</v>
      </c>
      <c r="S171" s="206"/>
      <c r="T171" s="208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9" t="s">
        <v>83</v>
      </c>
      <c r="AT171" s="210" t="s">
        <v>74</v>
      </c>
      <c r="AU171" s="210" t="s">
        <v>83</v>
      </c>
      <c r="AY171" s="209" t="s">
        <v>123</v>
      </c>
      <c r="BK171" s="211">
        <f>SUM(BK172:BK175)</f>
        <v>0</v>
      </c>
    </row>
    <row r="172" s="2" customFormat="1" ht="21.75" customHeight="1">
      <c r="A172" s="37"/>
      <c r="B172" s="38"/>
      <c r="C172" s="214" t="s">
        <v>204</v>
      </c>
      <c r="D172" s="214" t="s">
        <v>125</v>
      </c>
      <c r="E172" s="215" t="s">
        <v>205</v>
      </c>
      <c r="F172" s="216" t="s">
        <v>206</v>
      </c>
      <c r="G172" s="217" t="s">
        <v>201</v>
      </c>
      <c r="H172" s="218">
        <v>240</v>
      </c>
      <c r="I172" s="219"/>
      <c r="J172" s="218">
        <f>ROUND(I172*H172,2)</f>
        <v>0</v>
      </c>
      <c r="K172" s="220"/>
      <c r="L172" s="43"/>
      <c r="M172" s="221" t="s">
        <v>1</v>
      </c>
      <c r="N172" s="222" t="s">
        <v>40</v>
      </c>
      <c r="O172" s="90"/>
      <c r="P172" s="223">
        <f>O172*H172</f>
        <v>0</v>
      </c>
      <c r="Q172" s="223">
        <v>0.00080999999999999996</v>
      </c>
      <c r="R172" s="223">
        <f>Q172*H172</f>
        <v>0.19439999999999999</v>
      </c>
      <c r="S172" s="223">
        <v>0</v>
      </c>
      <c r="T172" s="22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5" t="s">
        <v>129</v>
      </c>
      <c r="AT172" s="225" t="s">
        <v>125</v>
      </c>
      <c r="AU172" s="225" t="s">
        <v>85</v>
      </c>
      <c r="AY172" s="16" t="s">
        <v>123</v>
      </c>
      <c r="BE172" s="226">
        <f>IF(N172="základní",J172,0)</f>
        <v>0</v>
      </c>
      <c r="BF172" s="226">
        <f>IF(N172="snížená",J172,0)</f>
        <v>0</v>
      </c>
      <c r="BG172" s="226">
        <f>IF(N172="zákl. přenesená",J172,0)</f>
        <v>0</v>
      </c>
      <c r="BH172" s="226">
        <f>IF(N172="sníž. přenesená",J172,0)</f>
        <v>0</v>
      </c>
      <c r="BI172" s="226">
        <f>IF(N172="nulová",J172,0)</f>
        <v>0</v>
      </c>
      <c r="BJ172" s="16" t="s">
        <v>83</v>
      </c>
      <c r="BK172" s="226">
        <f>ROUND(I172*H172,2)</f>
        <v>0</v>
      </c>
      <c r="BL172" s="16" t="s">
        <v>129</v>
      </c>
      <c r="BM172" s="225" t="s">
        <v>207</v>
      </c>
    </row>
    <row r="173" s="2" customFormat="1">
      <c r="A173" s="37"/>
      <c r="B173" s="38"/>
      <c r="C173" s="39"/>
      <c r="D173" s="229" t="s">
        <v>148</v>
      </c>
      <c r="E173" s="39"/>
      <c r="F173" s="249" t="s">
        <v>208</v>
      </c>
      <c r="G173" s="39"/>
      <c r="H173" s="39"/>
      <c r="I173" s="250"/>
      <c r="J173" s="39"/>
      <c r="K173" s="39"/>
      <c r="L173" s="43"/>
      <c r="M173" s="251"/>
      <c r="N173" s="252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148</v>
      </c>
      <c r="AU173" s="16" t="s">
        <v>85</v>
      </c>
    </row>
    <row r="174" s="13" customFormat="1">
      <c r="A174" s="13"/>
      <c r="B174" s="227"/>
      <c r="C174" s="228"/>
      <c r="D174" s="229" t="s">
        <v>131</v>
      </c>
      <c r="E174" s="230" t="s">
        <v>1</v>
      </c>
      <c r="F174" s="231" t="s">
        <v>209</v>
      </c>
      <c r="G174" s="228"/>
      <c r="H174" s="230" t="s">
        <v>1</v>
      </c>
      <c r="I174" s="232"/>
      <c r="J174" s="228"/>
      <c r="K174" s="228"/>
      <c r="L174" s="233"/>
      <c r="M174" s="234"/>
      <c r="N174" s="235"/>
      <c r="O174" s="235"/>
      <c r="P174" s="235"/>
      <c r="Q174" s="235"/>
      <c r="R174" s="235"/>
      <c r="S174" s="235"/>
      <c r="T174" s="236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7" t="s">
        <v>131</v>
      </c>
      <c r="AU174" s="237" t="s">
        <v>85</v>
      </c>
      <c r="AV174" s="13" t="s">
        <v>83</v>
      </c>
      <c r="AW174" s="13" t="s">
        <v>31</v>
      </c>
      <c r="AX174" s="13" t="s">
        <v>75</v>
      </c>
      <c r="AY174" s="237" t="s">
        <v>123</v>
      </c>
    </row>
    <row r="175" s="14" customFormat="1">
      <c r="A175" s="14"/>
      <c r="B175" s="238"/>
      <c r="C175" s="239"/>
      <c r="D175" s="229" t="s">
        <v>131</v>
      </c>
      <c r="E175" s="240" t="s">
        <v>1</v>
      </c>
      <c r="F175" s="241" t="s">
        <v>210</v>
      </c>
      <c r="G175" s="239"/>
      <c r="H175" s="242">
        <v>240</v>
      </c>
      <c r="I175" s="243"/>
      <c r="J175" s="239"/>
      <c r="K175" s="239"/>
      <c r="L175" s="244"/>
      <c r="M175" s="245"/>
      <c r="N175" s="246"/>
      <c r="O175" s="246"/>
      <c r="P175" s="246"/>
      <c r="Q175" s="246"/>
      <c r="R175" s="246"/>
      <c r="S175" s="246"/>
      <c r="T175" s="247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8" t="s">
        <v>131</v>
      </c>
      <c r="AU175" s="248" t="s">
        <v>85</v>
      </c>
      <c r="AV175" s="14" t="s">
        <v>85</v>
      </c>
      <c r="AW175" s="14" t="s">
        <v>31</v>
      </c>
      <c r="AX175" s="14" t="s">
        <v>83</v>
      </c>
      <c r="AY175" s="248" t="s">
        <v>123</v>
      </c>
    </row>
    <row r="176" s="12" customFormat="1" ht="22.8" customHeight="1">
      <c r="A176" s="12"/>
      <c r="B176" s="198"/>
      <c r="C176" s="199"/>
      <c r="D176" s="200" t="s">
        <v>74</v>
      </c>
      <c r="E176" s="212" t="s">
        <v>211</v>
      </c>
      <c r="F176" s="212" t="s">
        <v>212</v>
      </c>
      <c r="G176" s="199"/>
      <c r="H176" s="199"/>
      <c r="I176" s="202"/>
      <c r="J176" s="213">
        <f>BK176</f>
        <v>0</v>
      </c>
      <c r="K176" s="199"/>
      <c r="L176" s="204"/>
      <c r="M176" s="205"/>
      <c r="N176" s="206"/>
      <c r="O176" s="206"/>
      <c r="P176" s="207">
        <f>SUM(P177:P182)</f>
        <v>0</v>
      </c>
      <c r="Q176" s="206"/>
      <c r="R176" s="207">
        <f>SUM(R177:R182)</f>
        <v>0</v>
      </c>
      <c r="S176" s="206"/>
      <c r="T176" s="208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9" t="s">
        <v>83</v>
      </c>
      <c r="AT176" s="210" t="s">
        <v>74</v>
      </c>
      <c r="AU176" s="210" t="s">
        <v>83</v>
      </c>
      <c r="AY176" s="209" t="s">
        <v>123</v>
      </c>
      <c r="BK176" s="211">
        <f>SUM(BK177:BK182)</f>
        <v>0</v>
      </c>
    </row>
    <row r="177" s="2" customFormat="1" ht="33" customHeight="1">
      <c r="A177" s="37"/>
      <c r="B177" s="38"/>
      <c r="C177" s="214" t="s">
        <v>213</v>
      </c>
      <c r="D177" s="214" t="s">
        <v>125</v>
      </c>
      <c r="E177" s="215" t="s">
        <v>214</v>
      </c>
      <c r="F177" s="216" t="s">
        <v>215</v>
      </c>
      <c r="G177" s="217" t="s">
        <v>156</v>
      </c>
      <c r="H177" s="218">
        <v>495</v>
      </c>
      <c r="I177" s="219"/>
      <c r="J177" s="218">
        <f>ROUND(I177*H177,2)</f>
        <v>0</v>
      </c>
      <c r="K177" s="220"/>
      <c r="L177" s="43"/>
      <c r="M177" s="221" t="s">
        <v>1</v>
      </c>
      <c r="N177" s="222" t="s">
        <v>40</v>
      </c>
      <c r="O177" s="90"/>
      <c r="P177" s="223">
        <f>O177*H177</f>
        <v>0</v>
      </c>
      <c r="Q177" s="223">
        <v>0</v>
      </c>
      <c r="R177" s="223">
        <f>Q177*H177</f>
        <v>0</v>
      </c>
      <c r="S177" s="223">
        <v>0</v>
      </c>
      <c r="T177" s="22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5" t="s">
        <v>129</v>
      </c>
      <c r="AT177" s="225" t="s">
        <v>125</v>
      </c>
      <c r="AU177" s="225" t="s">
        <v>85</v>
      </c>
      <c r="AY177" s="16" t="s">
        <v>123</v>
      </c>
      <c r="BE177" s="226">
        <f>IF(N177="základní",J177,0)</f>
        <v>0</v>
      </c>
      <c r="BF177" s="226">
        <f>IF(N177="snížená",J177,0)</f>
        <v>0</v>
      </c>
      <c r="BG177" s="226">
        <f>IF(N177="zákl. přenesená",J177,0)</f>
        <v>0</v>
      </c>
      <c r="BH177" s="226">
        <f>IF(N177="sníž. přenesená",J177,0)</f>
        <v>0</v>
      </c>
      <c r="BI177" s="226">
        <f>IF(N177="nulová",J177,0)</f>
        <v>0</v>
      </c>
      <c r="BJ177" s="16" t="s">
        <v>83</v>
      </c>
      <c r="BK177" s="226">
        <f>ROUND(I177*H177,2)</f>
        <v>0</v>
      </c>
      <c r="BL177" s="16" t="s">
        <v>129</v>
      </c>
      <c r="BM177" s="225" t="s">
        <v>216</v>
      </c>
    </row>
    <row r="178" s="13" customFormat="1">
      <c r="A178" s="13"/>
      <c r="B178" s="227"/>
      <c r="C178" s="228"/>
      <c r="D178" s="229" t="s">
        <v>131</v>
      </c>
      <c r="E178" s="230" t="s">
        <v>1</v>
      </c>
      <c r="F178" s="231" t="s">
        <v>133</v>
      </c>
      <c r="G178" s="228"/>
      <c r="H178" s="230" t="s">
        <v>1</v>
      </c>
      <c r="I178" s="232"/>
      <c r="J178" s="228"/>
      <c r="K178" s="228"/>
      <c r="L178" s="233"/>
      <c r="M178" s="234"/>
      <c r="N178" s="235"/>
      <c r="O178" s="235"/>
      <c r="P178" s="235"/>
      <c r="Q178" s="235"/>
      <c r="R178" s="235"/>
      <c r="S178" s="235"/>
      <c r="T178" s="23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7" t="s">
        <v>131</v>
      </c>
      <c r="AU178" s="237" t="s">
        <v>85</v>
      </c>
      <c r="AV178" s="13" t="s">
        <v>83</v>
      </c>
      <c r="AW178" s="13" t="s">
        <v>31</v>
      </c>
      <c r="AX178" s="13" t="s">
        <v>75</v>
      </c>
      <c r="AY178" s="237" t="s">
        <v>123</v>
      </c>
    </row>
    <row r="179" s="14" customFormat="1">
      <c r="A179" s="14"/>
      <c r="B179" s="238"/>
      <c r="C179" s="239"/>
      <c r="D179" s="229" t="s">
        <v>131</v>
      </c>
      <c r="E179" s="240" t="s">
        <v>1</v>
      </c>
      <c r="F179" s="241" t="s">
        <v>217</v>
      </c>
      <c r="G179" s="239"/>
      <c r="H179" s="242">
        <v>495</v>
      </c>
      <c r="I179" s="243"/>
      <c r="J179" s="239"/>
      <c r="K179" s="239"/>
      <c r="L179" s="244"/>
      <c r="M179" s="245"/>
      <c r="N179" s="246"/>
      <c r="O179" s="246"/>
      <c r="P179" s="246"/>
      <c r="Q179" s="246"/>
      <c r="R179" s="246"/>
      <c r="S179" s="246"/>
      <c r="T179" s="24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8" t="s">
        <v>131</v>
      </c>
      <c r="AU179" s="248" t="s">
        <v>85</v>
      </c>
      <c r="AV179" s="14" t="s">
        <v>85</v>
      </c>
      <c r="AW179" s="14" t="s">
        <v>31</v>
      </c>
      <c r="AX179" s="14" t="s">
        <v>83</v>
      </c>
      <c r="AY179" s="248" t="s">
        <v>123</v>
      </c>
    </row>
    <row r="180" s="2" customFormat="1" ht="24.15" customHeight="1">
      <c r="A180" s="37"/>
      <c r="B180" s="38"/>
      <c r="C180" s="214" t="s">
        <v>218</v>
      </c>
      <c r="D180" s="214" t="s">
        <v>125</v>
      </c>
      <c r="E180" s="215" t="s">
        <v>219</v>
      </c>
      <c r="F180" s="216" t="s">
        <v>220</v>
      </c>
      <c r="G180" s="217" t="s">
        <v>156</v>
      </c>
      <c r="H180" s="218">
        <v>495</v>
      </c>
      <c r="I180" s="219"/>
      <c r="J180" s="218">
        <f>ROUND(I180*H180,2)</f>
        <v>0</v>
      </c>
      <c r="K180" s="220"/>
      <c r="L180" s="43"/>
      <c r="M180" s="221" t="s">
        <v>1</v>
      </c>
      <c r="N180" s="222" t="s">
        <v>40</v>
      </c>
      <c r="O180" s="90"/>
      <c r="P180" s="223">
        <f>O180*H180</f>
        <v>0</v>
      </c>
      <c r="Q180" s="223">
        <v>0</v>
      </c>
      <c r="R180" s="223">
        <f>Q180*H180</f>
        <v>0</v>
      </c>
      <c r="S180" s="223">
        <v>0</v>
      </c>
      <c r="T180" s="22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5" t="s">
        <v>129</v>
      </c>
      <c r="AT180" s="225" t="s">
        <v>125</v>
      </c>
      <c r="AU180" s="225" t="s">
        <v>85</v>
      </c>
      <c r="AY180" s="16" t="s">
        <v>123</v>
      </c>
      <c r="BE180" s="226">
        <f>IF(N180="základní",J180,0)</f>
        <v>0</v>
      </c>
      <c r="BF180" s="226">
        <f>IF(N180="snížená",J180,0)</f>
        <v>0</v>
      </c>
      <c r="BG180" s="226">
        <f>IF(N180="zákl. přenesená",J180,0)</f>
        <v>0</v>
      </c>
      <c r="BH180" s="226">
        <f>IF(N180="sníž. přenesená",J180,0)</f>
        <v>0</v>
      </c>
      <c r="BI180" s="226">
        <f>IF(N180="nulová",J180,0)</f>
        <v>0</v>
      </c>
      <c r="BJ180" s="16" t="s">
        <v>83</v>
      </c>
      <c r="BK180" s="226">
        <f>ROUND(I180*H180,2)</f>
        <v>0</v>
      </c>
      <c r="BL180" s="16" t="s">
        <v>129</v>
      </c>
      <c r="BM180" s="225" t="s">
        <v>221</v>
      </c>
    </row>
    <row r="181" s="2" customFormat="1" ht="24.15" customHeight="1">
      <c r="A181" s="37"/>
      <c r="B181" s="38"/>
      <c r="C181" s="214" t="s">
        <v>222</v>
      </c>
      <c r="D181" s="214" t="s">
        <v>125</v>
      </c>
      <c r="E181" s="215" t="s">
        <v>223</v>
      </c>
      <c r="F181" s="216" t="s">
        <v>224</v>
      </c>
      <c r="G181" s="217" t="s">
        <v>156</v>
      </c>
      <c r="H181" s="218">
        <v>495</v>
      </c>
      <c r="I181" s="219"/>
      <c r="J181" s="218">
        <f>ROUND(I181*H181,2)</f>
        <v>0</v>
      </c>
      <c r="K181" s="220"/>
      <c r="L181" s="43"/>
      <c r="M181" s="221" t="s">
        <v>1</v>
      </c>
      <c r="N181" s="222" t="s">
        <v>40</v>
      </c>
      <c r="O181" s="90"/>
      <c r="P181" s="223">
        <f>O181*H181</f>
        <v>0</v>
      </c>
      <c r="Q181" s="223">
        <v>0</v>
      </c>
      <c r="R181" s="223">
        <f>Q181*H181</f>
        <v>0</v>
      </c>
      <c r="S181" s="223">
        <v>0</v>
      </c>
      <c r="T181" s="22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5" t="s">
        <v>129</v>
      </c>
      <c r="AT181" s="225" t="s">
        <v>125</v>
      </c>
      <c r="AU181" s="225" t="s">
        <v>85</v>
      </c>
      <c r="AY181" s="16" t="s">
        <v>123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6" t="s">
        <v>83</v>
      </c>
      <c r="BK181" s="226">
        <f>ROUND(I181*H181,2)</f>
        <v>0</v>
      </c>
      <c r="BL181" s="16" t="s">
        <v>129</v>
      </c>
      <c r="BM181" s="225" t="s">
        <v>225</v>
      </c>
    </row>
    <row r="182" s="2" customFormat="1" ht="33" customHeight="1">
      <c r="A182" s="37"/>
      <c r="B182" s="38"/>
      <c r="C182" s="214" t="s">
        <v>226</v>
      </c>
      <c r="D182" s="214" t="s">
        <v>125</v>
      </c>
      <c r="E182" s="215" t="s">
        <v>227</v>
      </c>
      <c r="F182" s="216" t="s">
        <v>228</v>
      </c>
      <c r="G182" s="217" t="s">
        <v>156</v>
      </c>
      <c r="H182" s="218">
        <v>495</v>
      </c>
      <c r="I182" s="219"/>
      <c r="J182" s="218">
        <f>ROUND(I182*H182,2)</f>
        <v>0</v>
      </c>
      <c r="K182" s="220"/>
      <c r="L182" s="43"/>
      <c r="M182" s="221" t="s">
        <v>1</v>
      </c>
      <c r="N182" s="222" t="s">
        <v>40</v>
      </c>
      <c r="O182" s="90"/>
      <c r="P182" s="223">
        <f>O182*H182</f>
        <v>0</v>
      </c>
      <c r="Q182" s="223">
        <v>0</v>
      </c>
      <c r="R182" s="223">
        <f>Q182*H182</f>
        <v>0</v>
      </c>
      <c r="S182" s="223">
        <v>0</v>
      </c>
      <c r="T182" s="22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5" t="s">
        <v>129</v>
      </c>
      <c r="AT182" s="225" t="s">
        <v>125</v>
      </c>
      <c r="AU182" s="225" t="s">
        <v>85</v>
      </c>
      <c r="AY182" s="16" t="s">
        <v>123</v>
      </c>
      <c r="BE182" s="226">
        <f>IF(N182="základní",J182,0)</f>
        <v>0</v>
      </c>
      <c r="BF182" s="226">
        <f>IF(N182="snížená",J182,0)</f>
        <v>0</v>
      </c>
      <c r="BG182" s="226">
        <f>IF(N182="zákl. přenesená",J182,0)</f>
        <v>0</v>
      </c>
      <c r="BH182" s="226">
        <f>IF(N182="sníž. přenesená",J182,0)</f>
        <v>0</v>
      </c>
      <c r="BI182" s="226">
        <f>IF(N182="nulová",J182,0)</f>
        <v>0</v>
      </c>
      <c r="BJ182" s="16" t="s">
        <v>83</v>
      </c>
      <c r="BK182" s="226">
        <f>ROUND(I182*H182,2)</f>
        <v>0</v>
      </c>
      <c r="BL182" s="16" t="s">
        <v>129</v>
      </c>
      <c r="BM182" s="225" t="s">
        <v>229</v>
      </c>
    </row>
    <row r="183" s="12" customFormat="1" ht="22.8" customHeight="1">
      <c r="A183" s="12"/>
      <c r="B183" s="198"/>
      <c r="C183" s="199"/>
      <c r="D183" s="200" t="s">
        <v>74</v>
      </c>
      <c r="E183" s="212" t="s">
        <v>230</v>
      </c>
      <c r="F183" s="212" t="s">
        <v>231</v>
      </c>
      <c r="G183" s="199"/>
      <c r="H183" s="199"/>
      <c r="I183" s="202"/>
      <c r="J183" s="213">
        <f>BK183</f>
        <v>0</v>
      </c>
      <c r="K183" s="199"/>
      <c r="L183" s="204"/>
      <c r="M183" s="205"/>
      <c r="N183" s="206"/>
      <c r="O183" s="206"/>
      <c r="P183" s="207">
        <f>SUM(P184:P190)</f>
        <v>0</v>
      </c>
      <c r="Q183" s="206"/>
      <c r="R183" s="207">
        <f>SUM(R184:R190)</f>
        <v>0</v>
      </c>
      <c r="S183" s="206"/>
      <c r="T183" s="208">
        <f>SUM(T184:T190)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9" t="s">
        <v>83</v>
      </c>
      <c r="AT183" s="210" t="s">
        <v>74</v>
      </c>
      <c r="AU183" s="210" t="s">
        <v>83</v>
      </c>
      <c r="AY183" s="209" t="s">
        <v>123</v>
      </c>
      <c r="BK183" s="211">
        <f>SUM(BK184:BK190)</f>
        <v>0</v>
      </c>
    </row>
    <row r="184" s="2" customFormat="1" ht="24.15" customHeight="1">
      <c r="A184" s="37"/>
      <c r="B184" s="38"/>
      <c r="C184" s="214" t="s">
        <v>232</v>
      </c>
      <c r="D184" s="214" t="s">
        <v>125</v>
      </c>
      <c r="E184" s="215" t="s">
        <v>233</v>
      </c>
      <c r="F184" s="216" t="s">
        <v>234</v>
      </c>
      <c r="G184" s="217" t="s">
        <v>156</v>
      </c>
      <c r="H184" s="218">
        <v>115</v>
      </c>
      <c r="I184" s="219"/>
      <c r="J184" s="218">
        <f>ROUND(I184*H184,2)</f>
        <v>0</v>
      </c>
      <c r="K184" s="220"/>
      <c r="L184" s="43"/>
      <c r="M184" s="221" t="s">
        <v>1</v>
      </c>
      <c r="N184" s="222" t="s">
        <v>40</v>
      </c>
      <c r="O184" s="90"/>
      <c r="P184" s="223">
        <f>O184*H184</f>
        <v>0</v>
      </c>
      <c r="Q184" s="223">
        <v>0</v>
      </c>
      <c r="R184" s="223">
        <f>Q184*H184</f>
        <v>0</v>
      </c>
      <c r="S184" s="223">
        <v>0</v>
      </c>
      <c r="T184" s="22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5" t="s">
        <v>129</v>
      </c>
      <c r="AT184" s="225" t="s">
        <v>125</v>
      </c>
      <c r="AU184" s="225" t="s">
        <v>85</v>
      </c>
      <c r="AY184" s="16" t="s">
        <v>123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6" t="s">
        <v>83</v>
      </c>
      <c r="BK184" s="226">
        <f>ROUND(I184*H184,2)</f>
        <v>0</v>
      </c>
      <c r="BL184" s="16" t="s">
        <v>129</v>
      </c>
      <c r="BM184" s="225" t="s">
        <v>235</v>
      </c>
    </row>
    <row r="185" s="13" customFormat="1">
      <c r="A185" s="13"/>
      <c r="B185" s="227"/>
      <c r="C185" s="228"/>
      <c r="D185" s="229" t="s">
        <v>131</v>
      </c>
      <c r="E185" s="230" t="s">
        <v>1</v>
      </c>
      <c r="F185" s="231" t="s">
        <v>133</v>
      </c>
      <c r="G185" s="228"/>
      <c r="H185" s="230" t="s">
        <v>1</v>
      </c>
      <c r="I185" s="232"/>
      <c r="J185" s="228"/>
      <c r="K185" s="228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131</v>
      </c>
      <c r="AU185" s="237" t="s">
        <v>85</v>
      </c>
      <c r="AV185" s="13" t="s">
        <v>83</v>
      </c>
      <c r="AW185" s="13" t="s">
        <v>31</v>
      </c>
      <c r="AX185" s="13" t="s">
        <v>75</v>
      </c>
      <c r="AY185" s="237" t="s">
        <v>123</v>
      </c>
    </row>
    <row r="186" s="14" customFormat="1">
      <c r="A186" s="14"/>
      <c r="B186" s="238"/>
      <c r="C186" s="239"/>
      <c r="D186" s="229" t="s">
        <v>131</v>
      </c>
      <c r="E186" s="240" t="s">
        <v>1</v>
      </c>
      <c r="F186" s="241" t="s">
        <v>236</v>
      </c>
      <c r="G186" s="239"/>
      <c r="H186" s="242">
        <v>115</v>
      </c>
      <c r="I186" s="243"/>
      <c r="J186" s="239"/>
      <c r="K186" s="239"/>
      <c r="L186" s="244"/>
      <c r="M186" s="245"/>
      <c r="N186" s="246"/>
      <c r="O186" s="246"/>
      <c r="P186" s="246"/>
      <c r="Q186" s="246"/>
      <c r="R186" s="246"/>
      <c r="S186" s="246"/>
      <c r="T186" s="247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8" t="s">
        <v>131</v>
      </c>
      <c r="AU186" s="248" t="s">
        <v>85</v>
      </c>
      <c r="AV186" s="14" t="s">
        <v>85</v>
      </c>
      <c r="AW186" s="14" t="s">
        <v>31</v>
      </c>
      <c r="AX186" s="14" t="s">
        <v>83</v>
      </c>
      <c r="AY186" s="248" t="s">
        <v>123</v>
      </c>
    </row>
    <row r="187" s="2" customFormat="1" ht="33" customHeight="1">
      <c r="A187" s="37"/>
      <c r="B187" s="38"/>
      <c r="C187" s="214" t="s">
        <v>139</v>
      </c>
      <c r="D187" s="214" t="s">
        <v>125</v>
      </c>
      <c r="E187" s="215" t="s">
        <v>237</v>
      </c>
      <c r="F187" s="216" t="s">
        <v>238</v>
      </c>
      <c r="G187" s="217" t="s">
        <v>156</v>
      </c>
      <c r="H187" s="218">
        <v>115</v>
      </c>
      <c r="I187" s="219"/>
      <c r="J187" s="218">
        <f>ROUND(I187*H187,2)</f>
        <v>0</v>
      </c>
      <c r="K187" s="220"/>
      <c r="L187" s="43"/>
      <c r="M187" s="221" t="s">
        <v>1</v>
      </c>
      <c r="N187" s="222" t="s">
        <v>40</v>
      </c>
      <c r="O187" s="90"/>
      <c r="P187" s="223">
        <f>O187*H187</f>
        <v>0</v>
      </c>
      <c r="Q187" s="223">
        <v>0</v>
      </c>
      <c r="R187" s="223">
        <f>Q187*H187</f>
        <v>0</v>
      </c>
      <c r="S187" s="223">
        <v>0</v>
      </c>
      <c r="T187" s="22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5" t="s">
        <v>129</v>
      </c>
      <c r="AT187" s="225" t="s">
        <v>125</v>
      </c>
      <c r="AU187" s="225" t="s">
        <v>85</v>
      </c>
      <c r="AY187" s="16" t="s">
        <v>123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6" t="s">
        <v>83</v>
      </c>
      <c r="BK187" s="226">
        <f>ROUND(I187*H187,2)</f>
        <v>0</v>
      </c>
      <c r="BL187" s="16" t="s">
        <v>129</v>
      </c>
      <c r="BM187" s="225" t="s">
        <v>239</v>
      </c>
    </row>
    <row r="188" s="2" customFormat="1" ht="24.15" customHeight="1">
      <c r="A188" s="37"/>
      <c r="B188" s="38"/>
      <c r="C188" s="214" t="s">
        <v>7</v>
      </c>
      <c r="D188" s="214" t="s">
        <v>125</v>
      </c>
      <c r="E188" s="215" t="s">
        <v>219</v>
      </c>
      <c r="F188" s="216" t="s">
        <v>220</v>
      </c>
      <c r="G188" s="217" t="s">
        <v>156</v>
      </c>
      <c r="H188" s="218">
        <v>115</v>
      </c>
      <c r="I188" s="219"/>
      <c r="J188" s="218">
        <f>ROUND(I188*H188,2)</f>
        <v>0</v>
      </c>
      <c r="K188" s="220"/>
      <c r="L188" s="43"/>
      <c r="M188" s="221" t="s">
        <v>1</v>
      </c>
      <c r="N188" s="222" t="s">
        <v>40</v>
      </c>
      <c r="O188" s="90"/>
      <c r="P188" s="223">
        <f>O188*H188</f>
        <v>0</v>
      </c>
      <c r="Q188" s="223">
        <v>0</v>
      </c>
      <c r="R188" s="223">
        <f>Q188*H188</f>
        <v>0</v>
      </c>
      <c r="S188" s="223">
        <v>0</v>
      </c>
      <c r="T188" s="22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5" t="s">
        <v>129</v>
      </c>
      <c r="AT188" s="225" t="s">
        <v>125</v>
      </c>
      <c r="AU188" s="225" t="s">
        <v>85</v>
      </c>
      <c r="AY188" s="16" t="s">
        <v>123</v>
      </c>
      <c r="BE188" s="226">
        <f>IF(N188="základní",J188,0)</f>
        <v>0</v>
      </c>
      <c r="BF188" s="226">
        <f>IF(N188="snížená",J188,0)</f>
        <v>0</v>
      </c>
      <c r="BG188" s="226">
        <f>IF(N188="zákl. přenesená",J188,0)</f>
        <v>0</v>
      </c>
      <c r="BH188" s="226">
        <f>IF(N188="sníž. přenesená",J188,0)</f>
        <v>0</v>
      </c>
      <c r="BI188" s="226">
        <f>IF(N188="nulová",J188,0)</f>
        <v>0</v>
      </c>
      <c r="BJ188" s="16" t="s">
        <v>83</v>
      </c>
      <c r="BK188" s="226">
        <f>ROUND(I188*H188,2)</f>
        <v>0</v>
      </c>
      <c r="BL188" s="16" t="s">
        <v>129</v>
      </c>
      <c r="BM188" s="225" t="s">
        <v>240</v>
      </c>
    </row>
    <row r="189" s="2" customFormat="1" ht="24.15" customHeight="1">
      <c r="A189" s="37"/>
      <c r="B189" s="38"/>
      <c r="C189" s="214" t="s">
        <v>241</v>
      </c>
      <c r="D189" s="214" t="s">
        <v>125</v>
      </c>
      <c r="E189" s="215" t="s">
        <v>223</v>
      </c>
      <c r="F189" s="216" t="s">
        <v>224</v>
      </c>
      <c r="G189" s="217" t="s">
        <v>156</v>
      </c>
      <c r="H189" s="218">
        <v>115</v>
      </c>
      <c r="I189" s="219"/>
      <c r="J189" s="218">
        <f>ROUND(I189*H189,2)</f>
        <v>0</v>
      </c>
      <c r="K189" s="220"/>
      <c r="L189" s="43"/>
      <c r="M189" s="221" t="s">
        <v>1</v>
      </c>
      <c r="N189" s="222" t="s">
        <v>40</v>
      </c>
      <c r="O189" s="90"/>
      <c r="P189" s="223">
        <f>O189*H189</f>
        <v>0</v>
      </c>
      <c r="Q189" s="223">
        <v>0</v>
      </c>
      <c r="R189" s="223">
        <f>Q189*H189</f>
        <v>0</v>
      </c>
      <c r="S189" s="223">
        <v>0</v>
      </c>
      <c r="T189" s="22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5" t="s">
        <v>129</v>
      </c>
      <c r="AT189" s="225" t="s">
        <v>125</v>
      </c>
      <c r="AU189" s="225" t="s">
        <v>85</v>
      </c>
      <c r="AY189" s="16" t="s">
        <v>123</v>
      </c>
      <c r="BE189" s="226">
        <f>IF(N189="základní",J189,0)</f>
        <v>0</v>
      </c>
      <c r="BF189" s="226">
        <f>IF(N189="snížená",J189,0)</f>
        <v>0</v>
      </c>
      <c r="BG189" s="226">
        <f>IF(N189="zákl. přenesená",J189,0)</f>
        <v>0</v>
      </c>
      <c r="BH189" s="226">
        <f>IF(N189="sníž. přenesená",J189,0)</f>
        <v>0</v>
      </c>
      <c r="BI189" s="226">
        <f>IF(N189="nulová",J189,0)</f>
        <v>0</v>
      </c>
      <c r="BJ189" s="16" t="s">
        <v>83</v>
      </c>
      <c r="BK189" s="226">
        <f>ROUND(I189*H189,2)</f>
        <v>0</v>
      </c>
      <c r="BL189" s="16" t="s">
        <v>129</v>
      </c>
      <c r="BM189" s="225" t="s">
        <v>242</v>
      </c>
    </row>
    <row r="190" s="2" customFormat="1" ht="33" customHeight="1">
      <c r="A190" s="37"/>
      <c r="B190" s="38"/>
      <c r="C190" s="214" t="s">
        <v>243</v>
      </c>
      <c r="D190" s="214" t="s">
        <v>125</v>
      </c>
      <c r="E190" s="215" t="s">
        <v>244</v>
      </c>
      <c r="F190" s="216" t="s">
        <v>245</v>
      </c>
      <c r="G190" s="217" t="s">
        <v>156</v>
      </c>
      <c r="H190" s="218">
        <v>115</v>
      </c>
      <c r="I190" s="219"/>
      <c r="J190" s="218">
        <f>ROUND(I190*H190,2)</f>
        <v>0</v>
      </c>
      <c r="K190" s="220"/>
      <c r="L190" s="43"/>
      <c r="M190" s="221" t="s">
        <v>1</v>
      </c>
      <c r="N190" s="222" t="s">
        <v>40</v>
      </c>
      <c r="O190" s="90"/>
      <c r="P190" s="223">
        <f>O190*H190</f>
        <v>0</v>
      </c>
      <c r="Q190" s="223">
        <v>0</v>
      </c>
      <c r="R190" s="223">
        <f>Q190*H190</f>
        <v>0</v>
      </c>
      <c r="S190" s="223">
        <v>0</v>
      </c>
      <c r="T190" s="22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5" t="s">
        <v>129</v>
      </c>
      <c r="AT190" s="225" t="s">
        <v>125</v>
      </c>
      <c r="AU190" s="225" t="s">
        <v>85</v>
      </c>
      <c r="AY190" s="16" t="s">
        <v>123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6" t="s">
        <v>83</v>
      </c>
      <c r="BK190" s="226">
        <f>ROUND(I190*H190,2)</f>
        <v>0</v>
      </c>
      <c r="BL190" s="16" t="s">
        <v>129</v>
      </c>
      <c r="BM190" s="225" t="s">
        <v>246</v>
      </c>
    </row>
    <row r="191" s="12" customFormat="1" ht="22.8" customHeight="1">
      <c r="A191" s="12"/>
      <c r="B191" s="198"/>
      <c r="C191" s="199"/>
      <c r="D191" s="200" t="s">
        <v>74</v>
      </c>
      <c r="E191" s="212" t="s">
        <v>247</v>
      </c>
      <c r="F191" s="212" t="s">
        <v>248</v>
      </c>
      <c r="G191" s="199"/>
      <c r="H191" s="199"/>
      <c r="I191" s="202"/>
      <c r="J191" s="213">
        <f>BK191</f>
        <v>0</v>
      </c>
      <c r="K191" s="199"/>
      <c r="L191" s="204"/>
      <c r="M191" s="205"/>
      <c r="N191" s="206"/>
      <c r="O191" s="206"/>
      <c r="P191" s="207">
        <f>SUM(P192:P204)</f>
        <v>0</v>
      </c>
      <c r="Q191" s="206"/>
      <c r="R191" s="207">
        <f>SUM(R192:R204)</f>
        <v>0.039600000000000003</v>
      </c>
      <c r="S191" s="206"/>
      <c r="T191" s="208">
        <f>SUM(T192:T204)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9" t="s">
        <v>83</v>
      </c>
      <c r="AT191" s="210" t="s">
        <v>74</v>
      </c>
      <c r="AU191" s="210" t="s">
        <v>83</v>
      </c>
      <c r="AY191" s="209" t="s">
        <v>123</v>
      </c>
      <c r="BK191" s="211">
        <f>SUM(BK192:BK204)</f>
        <v>0</v>
      </c>
    </row>
    <row r="192" s="2" customFormat="1" ht="24.15" customHeight="1">
      <c r="A192" s="37"/>
      <c r="B192" s="38"/>
      <c r="C192" s="214" t="s">
        <v>249</v>
      </c>
      <c r="D192" s="214" t="s">
        <v>125</v>
      </c>
      <c r="E192" s="215" t="s">
        <v>250</v>
      </c>
      <c r="F192" s="216" t="s">
        <v>251</v>
      </c>
      <c r="G192" s="217" t="s">
        <v>156</v>
      </c>
      <c r="H192" s="218">
        <v>110</v>
      </c>
      <c r="I192" s="219"/>
      <c r="J192" s="218">
        <f>ROUND(I192*H192,2)</f>
        <v>0</v>
      </c>
      <c r="K192" s="220"/>
      <c r="L192" s="43"/>
      <c r="M192" s="221" t="s">
        <v>1</v>
      </c>
      <c r="N192" s="222" t="s">
        <v>40</v>
      </c>
      <c r="O192" s="90"/>
      <c r="P192" s="223">
        <f>O192*H192</f>
        <v>0</v>
      </c>
      <c r="Q192" s="223">
        <v>0</v>
      </c>
      <c r="R192" s="223">
        <f>Q192*H192</f>
        <v>0</v>
      </c>
      <c r="S192" s="223">
        <v>0</v>
      </c>
      <c r="T192" s="22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5" t="s">
        <v>129</v>
      </c>
      <c r="AT192" s="225" t="s">
        <v>125</v>
      </c>
      <c r="AU192" s="225" t="s">
        <v>85</v>
      </c>
      <c r="AY192" s="16" t="s">
        <v>123</v>
      </c>
      <c r="BE192" s="226">
        <f>IF(N192="základní",J192,0)</f>
        <v>0</v>
      </c>
      <c r="BF192" s="226">
        <f>IF(N192="snížená",J192,0)</f>
        <v>0</v>
      </c>
      <c r="BG192" s="226">
        <f>IF(N192="zákl. přenesená",J192,0)</f>
        <v>0</v>
      </c>
      <c r="BH192" s="226">
        <f>IF(N192="sníž. přenesená",J192,0)</f>
        <v>0</v>
      </c>
      <c r="BI192" s="226">
        <f>IF(N192="nulová",J192,0)</f>
        <v>0</v>
      </c>
      <c r="BJ192" s="16" t="s">
        <v>83</v>
      </c>
      <c r="BK192" s="226">
        <f>ROUND(I192*H192,2)</f>
        <v>0</v>
      </c>
      <c r="BL192" s="16" t="s">
        <v>129</v>
      </c>
      <c r="BM192" s="225" t="s">
        <v>252</v>
      </c>
    </row>
    <row r="193" s="13" customFormat="1">
      <c r="A193" s="13"/>
      <c r="B193" s="227"/>
      <c r="C193" s="228"/>
      <c r="D193" s="229" t="s">
        <v>131</v>
      </c>
      <c r="E193" s="230" t="s">
        <v>1</v>
      </c>
      <c r="F193" s="231" t="s">
        <v>133</v>
      </c>
      <c r="G193" s="228"/>
      <c r="H193" s="230" t="s">
        <v>1</v>
      </c>
      <c r="I193" s="232"/>
      <c r="J193" s="228"/>
      <c r="K193" s="228"/>
      <c r="L193" s="233"/>
      <c r="M193" s="234"/>
      <c r="N193" s="235"/>
      <c r="O193" s="235"/>
      <c r="P193" s="235"/>
      <c r="Q193" s="235"/>
      <c r="R193" s="235"/>
      <c r="S193" s="235"/>
      <c r="T193" s="23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7" t="s">
        <v>131</v>
      </c>
      <c r="AU193" s="237" t="s">
        <v>85</v>
      </c>
      <c r="AV193" s="13" t="s">
        <v>83</v>
      </c>
      <c r="AW193" s="13" t="s">
        <v>31</v>
      </c>
      <c r="AX193" s="13" t="s">
        <v>75</v>
      </c>
      <c r="AY193" s="237" t="s">
        <v>123</v>
      </c>
    </row>
    <row r="194" s="14" customFormat="1">
      <c r="A194" s="14"/>
      <c r="B194" s="238"/>
      <c r="C194" s="239"/>
      <c r="D194" s="229" t="s">
        <v>131</v>
      </c>
      <c r="E194" s="240" t="s">
        <v>1</v>
      </c>
      <c r="F194" s="241" t="s">
        <v>134</v>
      </c>
      <c r="G194" s="239"/>
      <c r="H194" s="242">
        <v>110</v>
      </c>
      <c r="I194" s="243"/>
      <c r="J194" s="239"/>
      <c r="K194" s="239"/>
      <c r="L194" s="244"/>
      <c r="M194" s="245"/>
      <c r="N194" s="246"/>
      <c r="O194" s="246"/>
      <c r="P194" s="246"/>
      <c r="Q194" s="246"/>
      <c r="R194" s="246"/>
      <c r="S194" s="246"/>
      <c r="T194" s="24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8" t="s">
        <v>131</v>
      </c>
      <c r="AU194" s="248" t="s">
        <v>85</v>
      </c>
      <c r="AV194" s="14" t="s">
        <v>85</v>
      </c>
      <c r="AW194" s="14" t="s">
        <v>31</v>
      </c>
      <c r="AX194" s="14" t="s">
        <v>83</v>
      </c>
      <c r="AY194" s="248" t="s">
        <v>123</v>
      </c>
    </row>
    <row r="195" s="2" customFormat="1" ht="24.15" customHeight="1">
      <c r="A195" s="37"/>
      <c r="B195" s="38"/>
      <c r="C195" s="214" t="s">
        <v>193</v>
      </c>
      <c r="D195" s="214" t="s">
        <v>125</v>
      </c>
      <c r="E195" s="215" t="s">
        <v>233</v>
      </c>
      <c r="F195" s="216" t="s">
        <v>234</v>
      </c>
      <c r="G195" s="217" t="s">
        <v>156</v>
      </c>
      <c r="H195" s="218">
        <v>110</v>
      </c>
      <c r="I195" s="219"/>
      <c r="J195" s="218">
        <f>ROUND(I195*H195,2)</f>
        <v>0</v>
      </c>
      <c r="K195" s="220"/>
      <c r="L195" s="43"/>
      <c r="M195" s="221" t="s">
        <v>1</v>
      </c>
      <c r="N195" s="222" t="s">
        <v>40</v>
      </c>
      <c r="O195" s="90"/>
      <c r="P195" s="223">
        <f>O195*H195</f>
        <v>0</v>
      </c>
      <c r="Q195" s="223">
        <v>0</v>
      </c>
      <c r="R195" s="223">
        <f>Q195*H195</f>
        <v>0</v>
      </c>
      <c r="S195" s="223">
        <v>0</v>
      </c>
      <c r="T195" s="22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5" t="s">
        <v>129</v>
      </c>
      <c r="AT195" s="225" t="s">
        <v>125</v>
      </c>
      <c r="AU195" s="225" t="s">
        <v>85</v>
      </c>
      <c r="AY195" s="16" t="s">
        <v>123</v>
      </c>
      <c r="BE195" s="226">
        <f>IF(N195="základní",J195,0)</f>
        <v>0</v>
      </c>
      <c r="BF195" s="226">
        <f>IF(N195="snížená",J195,0)</f>
        <v>0</v>
      </c>
      <c r="BG195" s="226">
        <f>IF(N195="zákl. přenesená",J195,0)</f>
        <v>0</v>
      </c>
      <c r="BH195" s="226">
        <f>IF(N195="sníž. přenesená",J195,0)</f>
        <v>0</v>
      </c>
      <c r="BI195" s="226">
        <f>IF(N195="nulová",J195,0)</f>
        <v>0</v>
      </c>
      <c r="BJ195" s="16" t="s">
        <v>83</v>
      </c>
      <c r="BK195" s="226">
        <f>ROUND(I195*H195,2)</f>
        <v>0</v>
      </c>
      <c r="BL195" s="16" t="s">
        <v>129</v>
      </c>
      <c r="BM195" s="225" t="s">
        <v>253</v>
      </c>
    </row>
    <row r="196" s="13" customFormat="1">
      <c r="A196" s="13"/>
      <c r="B196" s="227"/>
      <c r="C196" s="228"/>
      <c r="D196" s="229" t="s">
        <v>131</v>
      </c>
      <c r="E196" s="230" t="s">
        <v>1</v>
      </c>
      <c r="F196" s="231" t="s">
        <v>133</v>
      </c>
      <c r="G196" s="228"/>
      <c r="H196" s="230" t="s">
        <v>1</v>
      </c>
      <c r="I196" s="232"/>
      <c r="J196" s="228"/>
      <c r="K196" s="228"/>
      <c r="L196" s="233"/>
      <c r="M196" s="234"/>
      <c r="N196" s="235"/>
      <c r="O196" s="235"/>
      <c r="P196" s="235"/>
      <c r="Q196" s="235"/>
      <c r="R196" s="235"/>
      <c r="S196" s="235"/>
      <c r="T196" s="23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7" t="s">
        <v>131</v>
      </c>
      <c r="AU196" s="237" t="s">
        <v>85</v>
      </c>
      <c r="AV196" s="13" t="s">
        <v>83</v>
      </c>
      <c r="AW196" s="13" t="s">
        <v>31</v>
      </c>
      <c r="AX196" s="13" t="s">
        <v>75</v>
      </c>
      <c r="AY196" s="237" t="s">
        <v>123</v>
      </c>
    </row>
    <row r="197" s="14" customFormat="1">
      <c r="A197" s="14"/>
      <c r="B197" s="238"/>
      <c r="C197" s="239"/>
      <c r="D197" s="229" t="s">
        <v>131</v>
      </c>
      <c r="E197" s="240" t="s">
        <v>1</v>
      </c>
      <c r="F197" s="241" t="s">
        <v>134</v>
      </c>
      <c r="G197" s="239"/>
      <c r="H197" s="242">
        <v>110</v>
      </c>
      <c r="I197" s="243"/>
      <c r="J197" s="239"/>
      <c r="K197" s="239"/>
      <c r="L197" s="244"/>
      <c r="M197" s="245"/>
      <c r="N197" s="246"/>
      <c r="O197" s="246"/>
      <c r="P197" s="246"/>
      <c r="Q197" s="246"/>
      <c r="R197" s="246"/>
      <c r="S197" s="246"/>
      <c r="T197" s="24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8" t="s">
        <v>131</v>
      </c>
      <c r="AU197" s="248" t="s">
        <v>85</v>
      </c>
      <c r="AV197" s="14" t="s">
        <v>85</v>
      </c>
      <c r="AW197" s="14" t="s">
        <v>31</v>
      </c>
      <c r="AX197" s="14" t="s">
        <v>83</v>
      </c>
      <c r="AY197" s="248" t="s">
        <v>123</v>
      </c>
    </row>
    <row r="198" s="2" customFormat="1" ht="33" customHeight="1">
      <c r="A198" s="37"/>
      <c r="B198" s="38"/>
      <c r="C198" s="214" t="s">
        <v>254</v>
      </c>
      <c r="D198" s="214" t="s">
        <v>125</v>
      </c>
      <c r="E198" s="215" t="s">
        <v>237</v>
      </c>
      <c r="F198" s="216" t="s">
        <v>238</v>
      </c>
      <c r="G198" s="217" t="s">
        <v>156</v>
      </c>
      <c r="H198" s="218">
        <v>110</v>
      </c>
      <c r="I198" s="219"/>
      <c r="J198" s="218">
        <f>ROUND(I198*H198,2)</f>
        <v>0</v>
      </c>
      <c r="K198" s="220"/>
      <c r="L198" s="43"/>
      <c r="M198" s="221" t="s">
        <v>1</v>
      </c>
      <c r="N198" s="222" t="s">
        <v>40</v>
      </c>
      <c r="O198" s="90"/>
      <c r="P198" s="223">
        <f>O198*H198</f>
        <v>0</v>
      </c>
      <c r="Q198" s="223">
        <v>0</v>
      </c>
      <c r="R198" s="223">
        <f>Q198*H198</f>
        <v>0</v>
      </c>
      <c r="S198" s="223">
        <v>0</v>
      </c>
      <c r="T198" s="22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5" t="s">
        <v>129</v>
      </c>
      <c r="AT198" s="225" t="s">
        <v>125</v>
      </c>
      <c r="AU198" s="225" t="s">
        <v>85</v>
      </c>
      <c r="AY198" s="16" t="s">
        <v>123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6" t="s">
        <v>83</v>
      </c>
      <c r="BK198" s="226">
        <f>ROUND(I198*H198,2)</f>
        <v>0</v>
      </c>
      <c r="BL198" s="16" t="s">
        <v>129</v>
      </c>
      <c r="BM198" s="225" t="s">
        <v>255</v>
      </c>
    </row>
    <row r="199" s="2" customFormat="1" ht="24.15" customHeight="1">
      <c r="A199" s="37"/>
      <c r="B199" s="38"/>
      <c r="C199" s="214" t="s">
        <v>256</v>
      </c>
      <c r="D199" s="214" t="s">
        <v>125</v>
      </c>
      <c r="E199" s="215" t="s">
        <v>219</v>
      </c>
      <c r="F199" s="216" t="s">
        <v>220</v>
      </c>
      <c r="G199" s="217" t="s">
        <v>156</v>
      </c>
      <c r="H199" s="218">
        <v>110</v>
      </c>
      <c r="I199" s="219"/>
      <c r="J199" s="218">
        <f>ROUND(I199*H199,2)</f>
        <v>0</v>
      </c>
      <c r="K199" s="220"/>
      <c r="L199" s="43"/>
      <c r="M199" s="221" t="s">
        <v>1</v>
      </c>
      <c r="N199" s="222" t="s">
        <v>40</v>
      </c>
      <c r="O199" s="90"/>
      <c r="P199" s="223">
        <f>O199*H199</f>
        <v>0</v>
      </c>
      <c r="Q199" s="223">
        <v>0</v>
      </c>
      <c r="R199" s="223">
        <f>Q199*H199</f>
        <v>0</v>
      </c>
      <c r="S199" s="223">
        <v>0</v>
      </c>
      <c r="T199" s="22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5" t="s">
        <v>129</v>
      </c>
      <c r="AT199" s="225" t="s">
        <v>125</v>
      </c>
      <c r="AU199" s="225" t="s">
        <v>85</v>
      </c>
      <c r="AY199" s="16" t="s">
        <v>123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6" t="s">
        <v>83</v>
      </c>
      <c r="BK199" s="226">
        <f>ROUND(I199*H199,2)</f>
        <v>0</v>
      </c>
      <c r="BL199" s="16" t="s">
        <v>129</v>
      </c>
      <c r="BM199" s="225" t="s">
        <v>257</v>
      </c>
    </row>
    <row r="200" s="2" customFormat="1" ht="24.15" customHeight="1">
      <c r="A200" s="37"/>
      <c r="B200" s="38"/>
      <c r="C200" s="214" t="s">
        <v>258</v>
      </c>
      <c r="D200" s="214" t="s">
        <v>125</v>
      </c>
      <c r="E200" s="215" t="s">
        <v>223</v>
      </c>
      <c r="F200" s="216" t="s">
        <v>224</v>
      </c>
      <c r="G200" s="217" t="s">
        <v>156</v>
      </c>
      <c r="H200" s="218">
        <v>110</v>
      </c>
      <c r="I200" s="219"/>
      <c r="J200" s="218">
        <f>ROUND(I200*H200,2)</f>
        <v>0</v>
      </c>
      <c r="K200" s="220"/>
      <c r="L200" s="43"/>
      <c r="M200" s="221" t="s">
        <v>1</v>
      </c>
      <c r="N200" s="222" t="s">
        <v>40</v>
      </c>
      <c r="O200" s="90"/>
      <c r="P200" s="223">
        <f>O200*H200</f>
        <v>0</v>
      </c>
      <c r="Q200" s="223">
        <v>0</v>
      </c>
      <c r="R200" s="223">
        <f>Q200*H200</f>
        <v>0</v>
      </c>
      <c r="S200" s="223">
        <v>0</v>
      </c>
      <c r="T200" s="22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5" t="s">
        <v>129</v>
      </c>
      <c r="AT200" s="225" t="s">
        <v>125</v>
      </c>
      <c r="AU200" s="225" t="s">
        <v>85</v>
      </c>
      <c r="AY200" s="16" t="s">
        <v>123</v>
      </c>
      <c r="BE200" s="226">
        <f>IF(N200="základní",J200,0)</f>
        <v>0</v>
      </c>
      <c r="BF200" s="226">
        <f>IF(N200="snížená",J200,0)</f>
        <v>0</v>
      </c>
      <c r="BG200" s="226">
        <f>IF(N200="zákl. přenesená",J200,0)</f>
        <v>0</v>
      </c>
      <c r="BH200" s="226">
        <f>IF(N200="sníž. přenesená",J200,0)</f>
        <v>0</v>
      </c>
      <c r="BI200" s="226">
        <f>IF(N200="nulová",J200,0)</f>
        <v>0</v>
      </c>
      <c r="BJ200" s="16" t="s">
        <v>83</v>
      </c>
      <c r="BK200" s="226">
        <f>ROUND(I200*H200,2)</f>
        <v>0</v>
      </c>
      <c r="BL200" s="16" t="s">
        <v>129</v>
      </c>
      <c r="BM200" s="225" t="s">
        <v>259</v>
      </c>
    </row>
    <row r="201" s="2" customFormat="1" ht="33" customHeight="1">
      <c r="A201" s="37"/>
      <c r="B201" s="38"/>
      <c r="C201" s="214" t="s">
        <v>260</v>
      </c>
      <c r="D201" s="214" t="s">
        <v>125</v>
      </c>
      <c r="E201" s="215" t="s">
        <v>244</v>
      </c>
      <c r="F201" s="216" t="s">
        <v>245</v>
      </c>
      <c r="G201" s="217" t="s">
        <v>156</v>
      </c>
      <c r="H201" s="218">
        <v>110</v>
      </c>
      <c r="I201" s="219"/>
      <c r="J201" s="218">
        <f>ROUND(I201*H201,2)</f>
        <v>0</v>
      </c>
      <c r="K201" s="220"/>
      <c r="L201" s="43"/>
      <c r="M201" s="221" t="s">
        <v>1</v>
      </c>
      <c r="N201" s="222" t="s">
        <v>40</v>
      </c>
      <c r="O201" s="90"/>
      <c r="P201" s="223">
        <f>O201*H201</f>
        <v>0</v>
      </c>
      <c r="Q201" s="223">
        <v>0</v>
      </c>
      <c r="R201" s="223">
        <f>Q201*H201</f>
        <v>0</v>
      </c>
      <c r="S201" s="223">
        <v>0</v>
      </c>
      <c r="T201" s="22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5" t="s">
        <v>129</v>
      </c>
      <c r="AT201" s="225" t="s">
        <v>125</v>
      </c>
      <c r="AU201" s="225" t="s">
        <v>85</v>
      </c>
      <c r="AY201" s="16" t="s">
        <v>123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6" t="s">
        <v>83</v>
      </c>
      <c r="BK201" s="226">
        <f>ROUND(I201*H201,2)</f>
        <v>0</v>
      </c>
      <c r="BL201" s="16" t="s">
        <v>129</v>
      </c>
      <c r="BM201" s="225" t="s">
        <v>261</v>
      </c>
    </row>
    <row r="202" s="2" customFormat="1" ht="33" customHeight="1">
      <c r="A202" s="37"/>
      <c r="B202" s="38"/>
      <c r="C202" s="214" t="s">
        <v>262</v>
      </c>
      <c r="D202" s="214" t="s">
        <v>125</v>
      </c>
      <c r="E202" s="215" t="s">
        <v>263</v>
      </c>
      <c r="F202" s="216" t="s">
        <v>264</v>
      </c>
      <c r="G202" s="217" t="s">
        <v>156</v>
      </c>
      <c r="H202" s="218">
        <v>110</v>
      </c>
      <c r="I202" s="219"/>
      <c r="J202" s="218">
        <f>ROUND(I202*H202,2)</f>
        <v>0</v>
      </c>
      <c r="K202" s="220"/>
      <c r="L202" s="43"/>
      <c r="M202" s="221" t="s">
        <v>1</v>
      </c>
      <c r="N202" s="222" t="s">
        <v>40</v>
      </c>
      <c r="O202" s="90"/>
      <c r="P202" s="223">
        <f>O202*H202</f>
        <v>0</v>
      </c>
      <c r="Q202" s="223">
        <v>0.00036000000000000002</v>
      </c>
      <c r="R202" s="223">
        <f>Q202*H202</f>
        <v>0.039600000000000003</v>
      </c>
      <c r="S202" s="223">
        <v>0</v>
      </c>
      <c r="T202" s="22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5" t="s">
        <v>129</v>
      </c>
      <c r="AT202" s="225" t="s">
        <v>125</v>
      </c>
      <c r="AU202" s="225" t="s">
        <v>85</v>
      </c>
      <c r="AY202" s="16" t="s">
        <v>123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6" t="s">
        <v>83</v>
      </c>
      <c r="BK202" s="226">
        <f>ROUND(I202*H202,2)</f>
        <v>0</v>
      </c>
      <c r="BL202" s="16" t="s">
        <v>129</v>
      </c>
      <c r="BM202" s="225" t="s">
        <v>265</v>
      </c>
    </row>
    <row r="203" s="13" customFormat="1">
      <c r="A203" s="13"/>
      <c r="B203" s="227"/>
      <c r="C203" s="228"/>
      <c r="D203" s="229" t="s">
        <v>131</v>
      </c>
      <c r="E203" s="230" t="s">
        <v>1</v>
      </c>
      <c r="F203" s="231" t="s">
        <v>133</v>
      </c>
      <c r="G203" s="228"/>
      <c r="H203" s="230" t="s">
        <v>1</v>
      </c>
      <c r="I203" s="232"/>
      <c r="J203" s="228"/>
      <c r="K203" s="228"/>
      <c r="L203" s="233"/>
      <c r="M203" s="234"/>
      <c r="N203" s="235"/>
      <c r="O203" s="235"/>
      <c r="P203" s="235"/>
      <c r="Q203" s="235"/>
      <c r="R203" s="235"/>
      <c r="S203" s="235"/>
      <c r="T203" s="23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7" t="s">
        <v>131</v>
      </c>
      <c r="AU203" s="237" t="s">
        <v>85</v>
      </c>
      <c r="AV203" s="13" t="s">
        <v>83</v>
      </c>
      <c r="AW203" s="13" t="s">
        <v>31</v>
      </c>
      <c r="AX203" s="13" t="s">
        <v>75</v>
      </c>
      <c r="AY203" s="237" t="s">
        <v>123</v>
      </c>
    </row>
    <row r="204" s="14" customFormat="1">
      <c r="A204" s="14"/>
      <c r="B204" s="238"/>
      <c r="C204" s="239"/>
      <c r="D204" s="229" t="s">
        <v>131</v>
      </c>
      <c r="E204" s="240" t="s">
        <v>1</v>
      </c>
      <c r="F204" s="241" t="s">
        <v>134</v>
      </c>
      <c r="G204" s="239"/>
      <c r="H204" s="242">
        <v>110</v>
      </c>
      <c r="I204" s="243"/>
      <c r="J204" s="239"/>
      <c r="K204" s="239"/>
      <c r="L204" s="244"/>
      <c r="M204" s="245"/>
      <c r="N204" s="246"/>
      <c r="O204" s="246"/>
      <c r="P204" s="246"/>
      <c r="Q204" s="246"/>
      <c r="R204" s="246"/>
      <c r="S204" s="246"/>
      <c r="T204" s="247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8" t="s">
        <v>131</v>
      </c>
      <c r="AU204" s="248" t="s">
        <v>85</v>
      </c>
      <c r="AV204" s="14" t="s">
        <v>85</v>
      </c>
      <c r="AW204" s="14" t="s">
        <v>31</v>
      </c>
      <c r="AX204" s="14" t="s">
        <v>83</v>
      </c>
      <c r="AY204" s="248" t="s">
        <v>123</v>
      </c>
    </row>
    <row r="205" s="12" customFormat="1" ht="22.8" customHeight="1">
      <c r="A205" s="12"/>
      <c r="B205" s="198"/>
      <c r="C205" s="199"/>
      <c r="D205" s="200" t="s">
        <v>74</v>
      </c>
      <c r="E205" s="212" t="s">
        <v>266</v>
      </c>
      <c r="F205" s="212" t="s">
        <v>267</v>
      </c>
      <c r="G205" s="199"/>
      <c r="H205" s="199"/>
      <c r="I205" s="202"/>
      <c r="J205" s="213">
        <f>BK205</f>
        <v>0</v>
      </c>
      <c r="K205" s="199"/>
      <c r="L205" s="204"/>
      <c r="M205" s="205"/>
      <c r="N205" s="206"/>
      <c r="O205" s="206"/>
      <c r="P205" s="207">
        <f>SUM(P206:P211)</f>
        <v>0</v>
      </c>
      <c r="Q205" s="206"/>
      <c r="R205" s="207">
        <f>SUM(R206:R211)</f>
        <v>7.3664999999999994</v>
      </c>
      <c r="S205" s="206"/>
      <c r="T205" s="208">
        <f>SUM(T206:T211)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09" t="s">
        <v>83</v>
      </c>
      <c r="AT205" s="210" t="s">
        <v>74</v>
      </c>
      <c r="AU205" s="210" t="s">
        <v>83</v>
      </c>
      <c r="AY205" s="209" t="s">
        <v>123</v>
      </c>
      <c r="BK205" s="211">
        <f>SUM(BK206:BK211)</f>
        <v>0</v>
      </c>
    </row>
    <row r="206" s="2" customFormat="1" ht="33" customHeight="1">
      <c r="A206" s="37"/>
      <c r="B206" s="38"/>
      <c r="C206" s="214" t="s">
        <v>268</v>
      </c>
      <c r="D206" s="214" t="s">
        <v>125</v>
      </c>
      <c r="E206" s="215" t="s">
        <v>269</v>
      </c>
      <c r="F206" s="216" t="s">
        <v>270</v>
      </c>
      <c r="G206" s="217" t="s">
        <v>156</v>
      </c>
      <c r="H206" s="218">
        <v>25</v>
      </c>
      <c r="I206" s="219"/>
      <c r="J206" s="218">
        <f>ROUND(I206*H206,2)</f>
        <v>0</v>
      </c>
      <c r="K206" s="220"/>
      <c r="L206" s="43"/>
      <c r="M206" s="221" t="s">
        <v>1</v>
      </c>
      <c r="N206" s="222" t="s">
        <v>40</v>
      </c>
      <c r="O206" s="90"/>
      <c r="P206" s="223">
        <f>O206*H206</f>
        <v>0</v>
      </c>
      <c r="Q206" s="223">
        <v>0.11162</v>
      </c>
      <c r="R206" s="223">
        <f>Q206*H206</f>
        <v>2.7904999999999998</v>
      </c>
      <c r="S206" s="223">
        <v>0</v>
      </c>
      <c r="T206" s="22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5" t="s">
        <v>129</v>
      </c>
      <c r="AT206" s="225" t="s">
        <v>125</v>
      </c>
      <c r="AU206" s="225" t="s">
        <v>85</v>
      </c>
      <c r="AY206" s="16" t="s">
        <v>123</v>
      </c>
      <c r="BE206" s="226">
        <f>IF(N206="základní",J206,0)</f>
        <v>0</v>
      </c>
      <c r="BF206" s="226">
        <f>IF(N206="snížená",J206,0)</f>
        <v>0</v>
      </c>
      <c r="BG206" s="226">
        <f>IF(N206="zákl. přenesená",J206,0)</f>
        <v>0</v>
      </c>
      <c r="BH206" s="226">
        <f>IF(N206="sníž. přenesená",J206,0)</f>
        <v>0</v>
      </c>
      <c r="BI206" s="226">
        <f>IF(N206="nulová",J206,0)</f>
        <v>0</v>
      </c>
      <c r="BJ206" s="16" t="s">
        <v>83</v>
      </c>
      <c r="BK206" s="226">
        <f>ROUND(I206*H206,2)</f>
        <v>0</v>
      </c>
      <c r="BL206" s="16" t="s">
        <v>129</v>
      </c>
      <c r="BM206" s="225" t="s">
        <v>271</v>
      </c>
    </row>
    <row r="207" s="13" customFormat="1">
      <c r="A207" s="13"/>
      <c r="B207" s="227"/>
      <c r="C207" s="228"/>
      <c r="D207" s="229" t="s">
        <v>131</v>
      </c>
      <c r="E207" s="230" t="s">
        <v>1</v>
      </c>
      <c r="F207" s="231" t="s">
        <v>272</v>
      </c>
      <c r="G207" s="228"/>
      <c r="H207" s="230" t="s">
        <v>1</v>
      </c>
      <c r="I207" s="232"/>
      <c r="J207" s="228"/>
      <c r="K207" s="228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131</v>
      </c>
      <c r="AU207" s="237" t="s">
        <v>85</v>
      </c>
      <c r="AV207" s="13" t="s">
        <v>83</v>
      </c>
      <c r="AW207" s="13" t="s">
        <v>31</v>
      </c>
      <c r="AX207" s="13" t="s">
        <v>75</v>
      </c>
      <c r="AY207" s="237" t="s">
        <v>123</v>
      </c>
    </row>
    <row r="208" s="13" customFormat="1">
      <c r="A208" s="13"/>
      <c r="B208" s="227"/>
      <c r="C208" s="228"/>
      <c r="D208" s="229" t="s">
        <v>131</v>
      </c>
      <c r="E208" s="230" t="s">
        <v>1</v>
      </c>
      <c r="F208" s="231" t="s">
        <v>133</v>
      </c>
      <c r="G208" s="228"/>
      <c r="H208" s="230" t="s">
        <v>1</v>
      </c>
      <c r="I208" s="232"/>
      <c r="J208" s="228"/>
      <c r="K208" s="228"/>
      <c r="L208" s="233"/>
      <c r="M208" s="234"/>
      <c r="N208" s="235"/>
      <c r="O208" s="235"/>
      <c r="P208" s="235"/>
      <c r="Q208" s="235"/>
      <c r="R208" s="235"/>
      <c r="S208" s="235"/>
      <c r="T208" s="23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7" t="s">
        <v>131</v>
      </c>
      <c r="AU208" s="237" t="s">
        <v>85</v>
      </c>
      <c r="AV208" s="13" t="s">
        <v>83</v>
      </c>
      <c r="AW208" s="13" t="s">
        <v>31</v>
      </c>
      <c r="AX208" s="13" t="s">
        <v>75</v>
      </c>
      <c r="AY208" s="237" t="s">
        <v>123</v>
      </c>
    </row>
    <row r="209" s="14" customFormat="1">
      <c r="A209" s="14"/>
      <c r="B209" s="238"/>
      <c r="C209" s="239"/>
      <c r="D209" s="229" t="s">
        <v>131</v>
      </c>
      <c r="E209" s="240" t="s">
        <v>1</v>
      </c>
      <c r="F209" s="241" t="s">
        <v>193</v>
      </c>
      <c r="G209" s="239"/>
      <c r="H209" s="242">
        <v>25</v>
      </c>
      <c r="I209" s="243"/>
      <c r="J209" s="239"/>
      <c r="K209" s="239"/>
      <c r="L209" s="244"/>
      <c r="M209" s="245"/>
      <c r="N209" s="246"/>
      <c r="O209" s="246"/>
      <c r="P209" s="246"/>
      <c r="Q209" s="246"/>
      <c r="R209" s="246"/>
      <c r="S209" s="246"/>
      <c r="T209" s="247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8" t="s">
        <v>131</v>
      </c>
      <c r="AU209" s="248" t="s">
        <v>85</v>
      </c>
      <c r="AV209" s="14" t="s">
        <v>85</v>
      </c>
      <c r="AW209" s="14" t="s">
        <v>31</v>
      </c>
      <c r="AX209" s="14" t="s">
        <v>83</v>
      </c>
      <c r="AY209" s="248" t="s">
        <v>123</v>
      </c>
    </row>
    <row r="210" s="2" customFormat="1" ht="24.15" customHeight="1">
      <c r="A210" s="37"/>
      <c r="B210" s="38"/>
      <c r="C210" s="253" t="s">
        <v>273</v>
      </c>
      <c r="D210" s="253" t="s">
        <v>171</v>
      </c>
      <c r="E210" s="254" t="s">
        <v>274</v>
      </c>
      <c r="F210" s="255" t="s">
        <v>275</v>
      </c>
      <c r="G210" s="256" t="s">
        <v>156</v>
      </c>
      <c r="H210" s="257">
        <v>26</v>
      </c>
      <c r="I210" s="258"/>
      <c r="J210" s="257">
        <f>ROUND(I210*H210,2)</f>
        <v>0</v>
      </c>
      <c r="K210" s="259"/>
      <c r="L210" s="260"/>
      <c r="M210" s="261" t="s">
        <v>1</v>
      </c>
      <c r="N210" s="262" t="s">
        <v>40</v>
      </c>
      <c r="O210" s="90"/>
      <c r="P210" s="223">
        <f>O210*H210</f>
        <v>0</v>
      </c>
      <c r="Q210" s="223">
        <v>0.17599999999999999</v>
      </c>
      <c r="R210" s="223">
        <f>Q210*H210</f>
        <v>4.5759999999999996</v>
      </c>
      <c r="S210" s="223">
        <v>0</v>
      </c>
      <c r="T210" s="224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5" t="s">
        <v>170</v>
      </c>
      <c r="AT210" s="225" t="s">
        <v>171</v>
      </c>
      <c r="AU210" s="225" t="s">
        <v>85</v>
      </c>
      <c r="AY210" s="16" t="s">
        <v>123</v>
      </c>
      <c r="BE210" s="226">
        <f>IF(N210="základní",J210,0)</f>
        <v>0</v>
      </c>
      <c r="BF210" s="226">
        <f>IF(N210="snížená",J210,0)</f>
        <v>0</v>
      </c>
      <c r="BG210" s="226">
        <f>IF(N210="zákl. přenesená",J210,0)</f>
        <v>0</v>
      </c>
      <c r="BH210" s="226">
        <f>IF(N210="sníž. přenesená",J210,0)</f>
        <v>0</v>
      </c>
      <c r="BI210" s="226">
        <f>IF(N210="nulová",J210,0)</f>
        <v>0</v>
      </c>
      <c r="BJ210" s="16" t="s">
        <v>83</v>
      </c>
      <c r="BK210" s="226">
        <f>ROUND(I210*H210,2)</f>
        <v>0</v>
      </c>
      <c r="BL210" s="16" t="s">
        <v>129</v>
      </c>
      <c r="BM210" s="225" t="s">
        <v>276</v>
      </c>
    </row>
    <row r="211" s="14" customFormat="1">
      <c r="A211" s="14"/>
      <c r="B211" s="238"/>
      <c r="C211" s="239"/>
      <c r="D211" s="229" t="s">
        <v>131</v>
      </c>
      <c r="E211" s="240" t="s">
        <v>1</v>
      </c>
      <c r="F211" s="241" t="s">
        <v>277</v>
      </c>
      <c r="G211" s="239"/>
      <c r="H211" s="242">
        <v>26</v>
      </c>
      <c r="I211" s="243"/>
      <c r="J211" s="239"/>
      <c r="K211" s="239"/>
      <c r="L211" s="244"/>
      <c r="M211" s="245"/>
      <c r="N211" s="246"/>
      <c r="O211" s="246"/>
      <c r="P211" s="246"/>
      <c r="Q211" s="246"/>
      <c r="R211" s="246"/>
      <c r="S211" s="246"/>
      <c r="T211" s="24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8" t="s">
        <v>131</v>
      </c>
      <c r="AU211" s="248" t="s">
        <v>85</v>
      </c>
      <c r="AV211" s="14" t="s">
        <v>85</v>
      </c>
      <c r="AW211" s="14" t="s">
        <v>31</v>
      </c>
      <c r="AX211" s="14" t="s">
        <v>83</v>
      </c>
      <c r="AY211" s="248" t="s">
        <v>123</v>
      </c>
    </row>
    <row r="212" s="12" customFormat="1" ht="22.8" customHeight="1">
      <c r="A212" s="12"/>
      <c r="B212" s="198"/>
      <c r="C212" s="199"/>
      <c r="D212" s="200" t="s">
        <v>74</v>
      </c>
      <c r="E212" s="212" t="s">
        <v>170</v>
      </c>
      <c r="F212" s="212" t="s">
        <v>278</v>
      </c>
      <c r="G212" s="199"/>
      <c r="H212" s="199"/>
      <c r="I212" s="202"/>
      <c r="J212" s="213">
        <f>BK212</f>
        <v>0</v>
      </c>
      <c r="K212" s="199"/>
      <c r="L212" s="204"/>
      <c r="M212" s="205"/>
      <c r="N212" s="206"/>
      <c r="O212" s="206"/>
      <c r="P212" s="207">
        <f>SUM(P213:P226)</f>
        <v>0</v>
      </c>
      <c r="Q212" s="206"/>
      <c r="R212" s="207">
        <f>SUM(R213:R226)</f>
        <v>6.2586399999999998</v>
      </c>
      <c r="S212" s="206"/>
      <c r="T212" s="208">
        <f>SUM(T213:T226)</f>
        <v>4.7599999999999998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9" t="s">
        <v>83</v>
      </c>
      <c r="AT212" s="210" t="s">
        <v>74</v>
      </c>
      <c r="AU212" s="210" t="s">
        <v>83</v>
      </c>
      <c r="AY212" s="209" t="s">
        <v>123</v>
      </c>
      <c r="BK212" s="211">
        <f>SUM(BK213:BK226)</f>
        <v>0</v>
      </c>
    </row>
    <row r="213" s="2" customFormat="1" ht="24.15" customHeight="1">
      <c r="A213" s="37"/>
      <c r="B213" s="38"/>
      <c r="C213" s="214" t="s">
        <v>279</v>
      </c>
      <c r="D213" s="214" t="s">
        <v>125</v>
      </c>
      <c r="E213" s="215" t="s">
        <v>280</v>
      </c>
      <c r="F213" s="216" t="s">
        <v>281</v>
      </c>
      <c r="G213" s="217" t="s">
        <v>282</v>
      </c>
      <c r="H213" s="218">
        <v>3</v>
      </c>
      <c r="I213" s="219"/>
      <c r="J213" s="218">
        <f>ROUND(I213*H213,2)</f>
        <v>0</v>
      </c>
      <c r="K213" s="220"/>
      <c r="L213" s="43"/>
      <c r="M213" s="221" t="s">
        <v>1</v>
      </c>
      <c r="N213" s="222" t="s">
        <v>40</v>
      </c>
      <c r="O213" s="90"/>
      <c r="P213" s="223">
        <f>O213*H213</f>
        <v>0</v>
      </c>
      <c r="Q213" s="223">
        <v>0</v>
      </c>
      <c r="R213" s="223">
        <f>Q213*H213</f>
        <v>0</v>
      </c>
      <c r="S213" s="223">
        <v>0</v>
      </c>
      <c r="T213" s="22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5" t="s">
        <v>129</v>
      </c>
      <c r="AT213" s="225" t="s">
        <v>125</v>
      </c>
      <c r="AU213" s="225" t="s">
        <v>85</v>
      </c>
      <c r="AY213" s="16" t="s">
        <v>123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6" t="s">
        <v>83</v>
      </c>
      <c r="BK213" s="226">
        <f>ROUND(I213*H213,2)</f>
        <v>0</v>
      </c>
      <c r="BL213" s="16" t="s">
        <v>129</v>
      </c>
      <c r="BM213" s="225" t="s">
        <v>283</v>
      </c>
    </row>
    <row r="214" s="2" customFormat="1" ht="24.15" customHeight="1">
      <c r="A214" s="37"/>
      <c r="B214" s="38"/>
      <c r="C214" s="214" t="s">
        <v>284</v>
      </c>
      <c r="D214" s="214" t="s">
        <v>125</v>
      </c>
      <c r="E214" s="215" t="s">
        <v>285</v>
      </c>
      <c r="F214" s="216" t="s">
        <v>286</v>
      </c>
      <c r="G214" s="217" t="s">
        <v>201</v>
      </c>
      <c r="H214" s="218">
        <v>10</v>
      </c>
      <c r="I214" s="219"/>
      <c r="J214" s="218">
        <f>ROUND(I214*H214,2)</f>
        <v>0</v>
      </c>
      <c r="K214" s="220"/>
      <c r="L214" s="43"/>
      <c r="M214" s="221" t="s">
        <v>1</v>
      </c>
      <c r="N214" s="222" t="s">
        <v>40</v>
      </c>
      <c r="O214" s="90"/>
      <c r="P214" s="223">
        <f>O214*H214</f>
        <v>0</v>
      </c>
      <c r="Q214" s="223">
        <v>0</v>
      </c>
      <c r="R214" s="223">
        <f>Q214*H214</f>
        <v>0</v>
      </c>
      <c r="S214" s="223">
        <v>0</v>
      </c>
      <c r="T214" s="22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5" t="s">
        <v>129</v>
      </c>
      <c r="AT214" s="225" t="s">
        <v>125</v>
      </c>
      <c r="AU214" s="225" t="s">
        <v>85</v>
      </c>
      <c r="AY214" s="16" t="s">
        <v>123</v>
      </c>
      <c r="BE214" s="226">
        <f>IF(N214="základní",J214,0)</f>
        <v>0</v>
      </c>
      <c r="BF214" s="226">
        <f>IF(N214="snížená",J214,0)</f>
        <v>0</v>
      </c>
      <c r="BG214" s="226">
        <f>IF(N214="zákl. přenesená",J214,0)</f>
        <v>0</v>
      </c>
      <c r="BH214" s="226">
        <f>IF(N214="sníž. přenesená",J214,0)</f>
        <v>0</v>
      </c>
      <c r="BI214" s="226">
        <f>IF(N214="nulová",J214,0)</f>
        <v>0</v>
      </c>
      <c r="BJ214" s="16" t="s">
        <v>83</v>
      </c>
      <c r="BK214" s="226">
        <f>ROUND(I214*H214,2)</f>
        <v>0</v>
      </c>
      <c r="BL214" s="16" t="s">
        <v>129</v>
      </c>
      <c r="BM214" s="225" t="s">
        <v>287</v>
      </c>
    </row>
    <row r="215" s="2" customFormat="1">
      <c r="A215" s="37"/>
      <c r="B215" s="38"/>
      <c r="C215" s="39"/>
      <c r="D215" s="229" t="s">
        <v>148</v>
      </c>
      <c r="E215" s="39"/>
      <c r="F215" s="249" t="s">
        <v>288</v>
      </c>
      <c r="G215" s="39"/>
      <c r="H215" s="39"/>
      <c r="I215" s="250"/>
      <c r="J215" s="39"/>
      <c r="K215" s="39"/>
      <c r="L215" s="43"/>
      <c r="M215" s="251"/>
      <c r="N215" s="252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148</v>
      </c>
      <c r="AU215" s="16" t="s">
        <v>85</v>
      </c>
    </row>
    <row r="216" s="13" customFormat="1">
      <c r="A216" s="13"/>
      <c r="B216" s="227"/>
      <c r="C216" s="228"/>
      <c r="D216" s="229" t="s">
        <v>131</v>
      </c>
      <c r="E216" s="230" t="s">
        <v>1</v>
      </c>
      <c r="F216" s="231" t="s">
        <v>289</v>
      </c>
      <c r="G216" s="228"/>
      <c r="H216" s="230" t="s">
        <v>1</v>
      </c>
      <c r="I216" s="232"/>
      <c r="J216" s="228"/>
      <c r="K216" s="228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131</v>
      </c>
      <c r="AU216" s="237" t="s">
        <v>85</v>
      </c>
      <c r="AV216" s="13" t="s">
        <v>83</v>
      </c>
      <c r="AW216" s="13" t="s">
        <v>31</v>
      </c>
      <c r="AX216" s="13" t="s">
        <v>75</v>
      </c>
      <c r="AY216" s="237" t="s">
        <v>123</v>
      </c>
    </row>
    <row r="217" s="14" customFormat="1">
      <c r="A217" s="14"/>
      <c r="B217" s="238"/>
      <c r="C217" s="239"/>
      <c r="D217" s="229" t="s">
        <v>131</v>
      </c>
      <c r="E217" s="240" t="s">
        <v>1</v>
      </c>
      <c r="F217" s="241" t="s">
        <v>181</v>
      </c>
      <c r="G217" s="239"/>
      <c r="H217" s="242">
        <v>10</v>
      </c>
      <c r="I217" s="243"/>
      <c r="J217" s="239"/>
      <c r="K217" s="239"/>
      <c r="L217" s="244"/>
      <c r="M217" s="245"/>
      <c r="N217" s="246"/>
      <c r="O217" s="246"/>
      <c r="P217" s="246"/>
      <c r="Q217" s="246"/>
      <c r="R217" s="246"/>
      <c r="S217" s="246"/>
      <c r="T217" s="24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8" t="s">
        <v>131</v>
      </c>
      <c r="AU217" s="248" t="s">
        <v>85</v>
      </c>
      <c r="AV217" s="14" t="s">
        <v>85</v>
      </c>
      <c r="AW217" s="14" t="s">
        <v>31</v>
      </c>
      <c r="AX217" s="14" t="s">
        <v>83</v>
      </c>
      <c r="AY217" s="248" t="s">
        <v>123</v>
      </c>
    </row>
    <row r="218" s="2" customFormat="1" ht="16.5" customHeight="1">
      <c r="A218" s="37"/>
      <c r="B218" s="38"/>
      <c r="C218" s="214" t="s">
        <v>290</v>
      </c>
      <c r="D218" s="214" t="s">
        <v>125</v>
      </c>
      <c r="E218" s="215" t="s">
        <v>291</v>
      </c>
      <c r="F218" s="216" t="s">
        <v>292</v>
      </c>
      <c r="G218" s="217" t="s">
        <v>282</v>
      </c>
      <c r="H218" s="218">
        <v>1</v>
      </c>
      <c r="I218" s="219"/>
      <c r="J218" s="218">
        <f>ROUND(I218*H218,2)</f>
        <v>0</v>
      </c>
      <c r="K218" s="220"/>
      <c r="L218" s="43"/>
      <c r="M218" s="221" t="s">
        <v>1</v>
      </c>
      <c r="N218" s="222" t="s">
        <v>40</v>
      </c>
      <c r="O218" s="90"/>
      <c r="P218" s="223">
        <f>O218*H218</f>
        <v>0</v>
      </c>
      <c r="Q218" s="223">
        <v>0</v>
      </c>
      <c r="R218" s="223">
        <f>Q218*H218</f>
        <v>0</v>
      </c>
      <c r="S218" s="223">
        <v>0</v>
      </c>
      <c r="T218" s="224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5" t="s">
        <v>129</v>
      </c>
      <c r="AT218" s="225" t="s">
        <v>125</v>
      </c>
      <c r="AU218" s="225" t="s">
        <v>85</v>
      </c>
      <c r="AY218" s="16" t="s">
        <v>123</v>
      </c>
      <c r="BE218" s="226">
        <f>IF(N218="základní",J218,0)</f>
        <v>0</v>
      </c>
      <c r="BF218" s="226">
        <f>IF(N218="snížená",J218,0)</f>
        <v>0</v>
      </c>
      <c r="BG218" s="226">
        <f>IF(N218="zákl. přenesená",J218,0)</f>
        <v>0</v>
      </c>
      <c r="BH218" s="226">
        <f>IF(N218="sníž. přenesená",J218,0)</f>
        <v>0</v>
      </c>
      <c r="BI218" s="226">
        <f>IF(N218="nulová",J218,0)</f>
        <v>0</v>
      </c>
      <c r="BJ218" s="16" t="s">
        <v>83</v>
      </c>
      <c r="BK218" s="226">
        <f>ROUND(I218*H218,2)</f>
        <v>0</v>
      </c>
      <c r="BL218" s="16" t="s">
        <v>129</v>
      </c>
      <c r="BM218" s="225" t="s">
        <v>293</v>
      </c>
    </row>
    <row r="219" s="2" customFormat="1" ht="33" customHeight="1">
      <c r="A219" s="37"/>
      <c r="B219" s="38"/>
      <c r="C219" s="214" t="s">
        <v>294</v>
      </c>
      <c r="D219" s="214" t="s">
        <v>125</v>
      </c>
      <c r="E219" s="215" t="s">
        <v>295</v>
      </c>
      <c r="F219" s="216" t="s">
        <v>296</v>
      </c>
      <c r="G219" s="217" t="s">
        <v>282</v>
      </c>
      <c r="H219" s="218">
        <v>6</v>
      </c>
      <c r="I219" s="219"/>
      <c r="J219" s="218">
        <f>ROUND(I219*H219,2)</f>
        <v>0</v>
      </c>
      <c r="K219" s="220"/>
      <c r="L219" s="43"/>
      <c r="M219" s="221" t="s">
        <v>1</v>
      </c>
      <c r="N219" s="222" t="s">
        <v>40</v>
      </c>
      <c r="O219" s="90"/>
      <c r="P219" s="223">
        <f>O219*H219</f>
        <v>0</v>
      </c>
      <c r="Q219" s="223">
        <v>0.65847999999999995</v>
      </c>
      <c r="R219" s="223">
        <f>Q219*H219</f>
        <v>3.9508799999999997</v>
      </c>
      <c r="S219" s="223">
        <v>0.66000000000000003</v>
      </c>
      <c r="T219" s="224">
        <f>S219*H219</f>
        <v>3.96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5" t="s">
        <v>129</v>
      </c>
      <c r="AT219" s="225" t="s">
        <v>125</v>
      </c>
      <c r="AU219" s="225" t="s">
        <v>85</v>
      </c>
      <c r="AY219" s="16" t="s">
        <v>123</v>
      </c>
      <c r="BE219" s="226">
        <f>IF(N219="základní",J219,0)</f>
        <v>0</v>
      </c>
      <c r="BF219" s="226">
        <f>IF(N219="snížená",J219,0)</f>
        <v>0</v>
      </c>
      <c r="BG219" s="226">
        <f>IF(N219="zákl. přenesená",J219,0)</f>
        <v>0</v>
      </c>
      <c r="BH219" s="226">
        <f>IF(N219="sníž. přenesená",J219,0)</f>
        <v>0</v>
      </c>
      <c r="BI219" s="226">
        <f>IF(N219="nulová",J219,0)</f>
        <v>0</v>
      </c>
      <c r="BJ219" s="16" t="s">
        <v>83</v>
      </c>
      <c r="BK219" s="226">
        <f>ROUND(I219*H219,2)</f>
        <v>0</v>
      </c>
      <c r="BL219" s="16" t="s">
        <v>129</v>
      </c>
      <c r="BM219" s="225" t="s">
        <v>297</v>
      </c>
    </row>
    <row r="220" s="2" customFormat="1">
      <c r="A220" s="37"/>
      <c r="B220" s="38"/>
      <c r="C220" s="39"/>
      <c r="D220" s="229" t="s">
        <v>148</v>
      </c>
      <c r="E220" s="39"/>
      <c r="F220" s="249" t="s">
        <v>298</v>
      </c>
      <c r="G220" s="39"/>
      <c r="H220" s="39"/>
      <c r="I220" s="250"/>
      <c r="J220" s="39"/>
      <c r="K220" s="39"/>
      <c r="L220" s="43"/>
      <c r="M220" s="251"/>
      <c r="N220" s="252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148</v>
      </c>
      <c r="AU220" s="16" t="s">
        <v>85</v>
      </c>
    </row>
    <row r="221" s="13" customFormat="1">
      <c r="A221" s="13"/>
      <c r="B221" s="227"/>
      <c r="C221" s="228"/>
      <c r="D221" s="229" t="s">
        <v>131</v>
      </c>
      <c r="E221" s="230" t="s">
        <v>1</v>
      </c>
      <c r="F221" s="231" t="s">
        <v>299</v>
      </c>
      <c r="G221" s="228"/>
      <c r="H221" s="230" t="s">
        <v>1</v>
      </c>
      <c r="I221" s="232"/>
      <c r="J221" s="228"/>
      <c r="K221" s="228"/>
      <c r="L221" s="233"/>
      <c r="M221" s="234"/>
      <c r="N221" s="235"/>
      <c r="O221" s="235"/>
      <c r="P221" s="235"/>
      <c r="Q221" s="235"/>
      <c r="R221" s="235"/>
      <c r="S221" s="235"/>
      <c r="T221" s="23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7" t="s">
        <v>131</v>
      </c>
      <c r="AU221" s="237" t="s">
        <v>85</v>
      </c>
      <c r="AV221" s="13" t="s">
        <v>83</v>
      </c>
      <c r="AW221" s="13" t="s">
        <v>31</v>
      </c>
      <c r="AX221" s="13" t="s">
        <v>75</v>
      </c>
      <c r="AY221" s="237" t="s">
        <v>123</v>
      </c>
    </row>
    <row r="222" s="14" customFormat="1">
      <c r="A222" s="14"/>
      <c r="B222" s="238"/>
      <c r="C222" s="239"/>
      <c r="D222" s="229" t="s">
        <v>131</v>
      </c>
      <c r="E222" s="240" t="s">
        <v>1</v>
      </c>
      <c r="F222" s="241" t="s">
        <v>160</v>
      </c>
      <c r="G222" s="239"/>
      <c r="H222" s="242">
        <v>6</v>
      </c>
      <c r="I222" s="243"/>
      <c r="J222" s="239"/>
      <c r="K222" s="239"/>
      <c r="L222" s="244"/>
      <c r="M222" s="245"/>
      <c r="N222" s="246"/>
      <c r="O222" s="246"/>
      <c r="P222" s="246"/>
      <c r="Q222" s="246"/>
      <c r="R222" s="246"/>
      <c r="S222" s="246"/>
      <c r="T222" s="24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8" t="s">
        <v>131</v>
      </c>
      <c r="AU222" s="248" t="s">
        <v>85</v>
      </c>
      <c r="AV222" s="14" t="s">
        <v>85</v>
      </c>
      <c r="AW222" s="14" t="s">
        <v>31</v>
      </c>
      <c r="AX222" s="14" t="s">
        <v>83</v>
      </c>
      <c r="AY222" s="248" t="s">
        <v>123</v>
      </c>
    </row>
    <row r="223" s="2" customFormat="1" ht="21.75" customHeight="1">
      <c r="A223" s="37"/>
      <c r="B223" s="38"/>
      <c r="C223" s="253" t="s">
        <v>300</v>
      </c>
      <c r="D223" s="253" t="s">
        <v>171</v>
      </c>
      <c r="E223" s="254" t="s">
        <v>301</v>
      </c>
      <c r="F223" s="255" t="s">
        <v>302</v>
      </c>
      <c r="G223" s="256" t="s">
        <v>282</v>
      </c>
      <c r="H223" s="257">
        <v>6</v>
      </c>
      <c r="I223" s="258"/>
      <c r="J223" s="257">
        <f>ROUND(I223*H223,2)</f>
        <v>0</v>
      </c>
      <c r="K223" s="259"/>
      <c r="L223" s="260"/>
      <c r="M223" s="261" t="s">
        <v>1</v>
      </c>
      <c r="N223" s="262" t="s">
        <v>40</v>
      </c>
      <c r="O223" s="90"/>
      <c r="P223" s="223">
        <f>O223*H223</f>
        <v>0</v>
      </c>
      <c r="Q223" s="223">
        <v>0.19600000000000001</v>
      </c>
      <c r="R223" s="223">
        <f>Q223*H223</f>
        <v>1.1760000000000002</v>
      </c>
      <c r="S223" s="223">
        <v>0</v>
      </c>
      <c r="T223" s="224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5" t="s">
        <v>170</v>
      </c>
      <c r="AT223" s="225" t="s">
        <v>171</v>
      </c>
      <c r="AU223" s="225" t="s">
        <v>85</v>
      </c>
      <c r="AY223" s="16" t="s">
        <v>123</v>
      </c>
      <c r="BE223" s="226">
        <f>IF(N223="základní",J223,0)</f>
        <v>0</v>
      </c>
      <c r="BF223" s="226">
        <f>IF(N223="snížená",J223,0)</f>
        <v>0</v>
      </c>
      <c r="BG223" s="226">
        <f>IF(N223="zákl. přenesená",J223,0)</f>
        <v>0</v>
      </c>
      <c r="BH223" s="226">
        <f>IF(N223="sníž. přenesená",J223,0)</f>
        <v>0</v>
      </c>
      <c r="BI223" s="226">
        <f>IF(N223="nulová",J223,0)</f>
        <v>0</v>
      </c>
      <c r="BJ223" s="16" t="s">
        <v>83</v>
      </c>
      <c r="BK223" s="226">
        <f>ROUND(I223*H223,2)</f>
        <v>0</v>
      </c>
      <c r="BL223" s="16" t="s">
        <v>129</v>
      </c>
      <c r="BM223" s="225" t="s">
        <v>303</v>
      </c>
    </row>
    <row r="224" s="2" customFormat="1" ht="24.15" customHeight="1">
      <c r="A224" s="37"/>
      <c r="B224" s="38"/>
      <c r="C224" s="214" t="s">
        <v>304</v>
      </c>
      <c r="D224" s="214" t="s">
        <v>125</v>
      </c>
      <c r="E224" s="215" t="s">
        <v>305</v>
      </c>
      <c r="F224" s="216" t="s">
        <v>306</v>
      </c>
      <c r="G224" s="217" t="s">
        <v>282</v>
      </c>
      <c r="H224" s="218">
        <v>8</v>
      </c>
      <c r="I224" s="219"/>
      <c r="J224" s="218">
        <f>ROUND(I224*H224,2)</f>
        <v>0</v>
      </c>
      <c r="K224" s="220"/>
      <c r="L224" s="43"/>
      <c r="M224" s="221" t="s">
        <v>1</v>
      </c>
      <c r="N224" s="222" t="s">
        <v>40</v>
      </c>
      <c r="O224" s="90"/>
      <c r="P224" s="223">
        <f>O224*H224</f>
        <v>0</v>
      </c>
      <c r="Q224" s="223">
        <v>0.10037</v>
      </c>
      <c r="R224" s="223">
        <f>Q224*H224</f>
        <v>0.80296000000000001</v>
      </c>
      <c r="S224" s="223">
        <v>0.10000000000000001</v>
      </c>
      <c r="T224" s="224">
        <f>S224*H224</f>
        <v>0.80000000000000004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5" t="s">
        <v>129</v>
      </c>
      <c r="AT224" s="225" t="s">
        <v>125</v>
      </c>
      <c r="AU224" s="225" t="s">
        <v>85</v>
      </c>
      <c r="AY224" s="16" t="s">
        <v>123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6" t="s">
        <v>83</v>
      </c>
      <c r="BK224" s="226">
        <f>ROUND(I224*H224,2)</f>
        <v>0</v>
      </c>
      <c r="BL224" s="16" t="s">
        <v>129</v>
      </c>
      <c r="BM224" s="225" t="s">
        <v>307</v>
      </c>
    </row>
    <row r="225" s="2" customFormat="1">
      <c r="A225" s="37"/>
      <c r="B225" s="38"/>
      <c r="C225" s="39"/>
      <c r="D225" s="229" t="s">
        <v>148</v>
      </c>
      <c r="E225" s="39"/>
      <c r="F225" s="249" t="s">
        <v>298</v>
      </c>
      <c r="G225" s="39"/>
      <c r="H225" s="39"/>
      <c r="I225" s="250"/>
      <c r="J225" s="39"/>
      <c r="K225" s="39"/>
      <c r="L225" s="43"/>
      <c r="M225" s="251"/>
      <c r="N225" s="252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148</v>
      </c>
      <c r="AU225" s="16" t="s">
        <v>85</v>
      </c>
    </row>
    <row r="226" s="2" customFormat="1" ht="24.15" customHeight="1">
      <c r="A226" s="37"/>
      <c r="B226" s="38"/>
      <c r="C226" s="253" t="s">
        <v>308</v>
      </c>
      <c r="D226" s="253" t="s">
        <v>171</v>
      </c>
      <c r="E226" s="254" t="s">
        <v>309</v>
      </c>
      <c r="F226" s="255" t="s">
        <v>310</v>
      </c>
      <c r="G226" s="256" t="s">
        <v>282</v>
      </c>
      <c r="H226" s="257">
        <v>8</v>
      </c>
      <c r="I226" s="258"/>
      <c r="J226" s="257">
        <f>ROUND(I226*H226,2)</f>
        <v>0</v>
      </c>
      <c r="K226" s="259"/>
      <c r="L226" s="260"/>
      <c r="M226" s="261" t="s">
        <v>1</v>
      </c>
      <c r="N226" s="262" t="s">
        <v>40</v>
      </c>
      <c r="O226" s="90"/>
      <c r="P226" s="223">
        <f>O226*H226</f>
        <v>0</v>
      </c>
      <c r="Q226" s="223">
        <v>0.041099999999999998</v>
      </c>
      <c r="R226" s="223">
        <f>Q226*H226</f>
        <v>0.32879999999999998</v>
      </c>
      <c r="S226" s="223">
        <v>0</v>
      </c>
      <c r="T226" s="224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5" t="s">
        <v>170</v>
      </c>
      <c r="AT226" s="225" t="s">
        <v>171</v>
      </c>
      <c r="AU226" s="225" t="s">
        <v>85</v>
      </c>
      <c r="AY226" s="16" t="s">
        <v>123</v>
      </c>
      <c r="BE226" s="226">
        <f>IF(N226="základní",J226,0)</f>
        <v>0</v>
      </c>
      <c r="BF226" s="226">
        <f>IF(N226="snížená",J226,0)</f>
        <v>0</v>
      </c>
      <c r="BG226" s="226">
        <f>IF(N226="zákl. přenesená",J226,0)</f>
        <v>0</v>
      </c>
      <c r="BH226" s="226">
        <f>IF(N226="sníž. přenesená",J226,0)</f>
        <v>0</v>
      </c>
      <c r="BI226" s="226">
        <f>IF(N226="nulová",J226,0)</f>
        <v>0</v>
      </c>
      <c r="BJ226" s="16" t="s">
        <v>83</v>
      </c>
      <c r="BK226" s="226">
        <f>ROUND(I226*H226,2)</f>
        <v>0</v>
      </c>
      <c r="BL226" s="16" t="s">
        <v>129</v>
      </c>
      <c r="BM226" s="225" t="s">
        <v>311</v>
      </c>
    </row>
    <row r="227" s="12" customFormat="1" ht="22.8" customHeight="1">
      <c r="A227" s="12"/>
      <c r="B227" s="198"/>
      <c r="C227" s="199"/>
      <c r="D227" s="200" t="s">
        <v>74</v>
      </c>
      <c r="E227" s="212" t="s">
        <v>312</v>
      </c>
      <c r="F227" s="212" t="s">
        <v>313</v>
      </c>
      <c r="G227" s="199"/>
      <c r="H227" s="199"/>
      <c r="I227" s="202"/>
      <c r="J227" s="213">
        <f>BK227</f>
        <v>0</v>
      </c>
      <c r="K227" s="199"/>
      <c r="L227" s="204"/>
      <c r="M227" s="205"/>
      <c r="N227" s="206"/>
      <c r="O227" s="206"/>
      <c r="P227" s="207">
        <f>SUM(P228:P236)</f>
        <v>0</v>
      </c>
      <c r="Q227" s="206"/>
      <c r="R227" s="207">
        <f>SUM(R228:R236)</f>
        <v>111.59999999999999</v>
      </c>
      <c r="S227" s="206"/>
      <c r="T227" s="208">
        <f>SUM(T228:T236)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9" t="s">
        <v>83</v>
      </c>
      <c r="AT227" s="210" t="s">
        <v>74</v>
      </c>
      <c r="AU227" s="210" t="s">
        <v>83</v>
      </c>
      <c r="AY227" s="209" t="s">
        <v>123</v>
      </c>
      <c r="BK227" s="211">
        <f>SUM(BK228:BK236)</f>
        <v>0</v>
      </c>
    </row>
    <row r="228" s="2" customFormat="1" ht="33" customHeight="1">
      <c r="A228" s="37"/>
      <c r="B228" s="38"/>
      <c r="C228" s="214" t="s">
        <v>144</v>
      </c>
      <c r="D228" s="214" t="s">
        <v>125</v>
      </c>
      <c r="E228" s="215" t="s">
        <v>314</v>
      </c>
      <c r="F228" s="216" t="s">
        <v>315</v>
      </c>
      <c r="G228" s="217" t="s">
        <v>201</v>
      </c>
      <c r="H228" s="218">
        <v>430</v>
      </c>
      <c r="I228" s="219"/>
      <c r="J228" s="218">
        <f>ROUND(I228*H228,2)</f>
        <v>0</v>
      </c>
      <c r="K228" s="220"/>
      <c r="L228" s="43"/>
      <c r="M228" s="221" t="s">
        <v>1</v>
      </c>
      <c r="N228" s="222" t="s">
        <v>40</v>
      </c>
      <c r="O228" s="90"/>
      <c r="P228" s="223">
        <f>O228*H228</f>
        <v>0</v>
      </c>
      <c r="Q228" s="223">
        <v>0.15540000000000001</v>
      </c>
      <c r="R228" s="223">
        <f>Q228*H228</f>
        <v>66.822000000000003</v>
      </c>
      <c r="S228" s="223">
        <v>0</v>
      </c>
      <c r="T228" s="224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5" t="s">
        <v>129</v>
      </c>
      <c r="AT228" s="225" t="s">
        <v>125</v>
      </c>
      <c r="AU228" s="225" t="s">
        <v>85</v>
      </c>
      <c r="AY228" s="16" t="s">
        <v>123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6" t="s">
        <v>83</v>
      </c>
      <c r="BK228" s="226">
        <f>ROUND(I228*H228,2)</f>
        <v>0</v>
      </c>
      <c r="BL228" s="16" t="s">
        <v>129</v>
      </c>
      <c r="BM228" s="225" t="s">
        <v>316</v>
      </c>
    </row>
    <row r="229" s="13" customFormat="1">
      <c r="A229" s="13"/>
      <c r="B229" s="227"/>
      <c r="C229" s="228"/>
      <c r="D229" s="229" t="s">
        <v>131</v>
      </c>
      <c r="E229" s="230" t="s">
        <v>1</v>
      </c>
      <c r="F229" s="231" t="s">
        <v>133</v>
      </c>
      <c r="G229" s="228"/>
      <c r="H229" s="230" t="s">
        <v>1</v>
      </c>
      <c r="I229" s="232"/>
      <c r="J229" s="228"/>
      <c r="K229" s="228"/>
      <c r="L229" s="233"/>
      <c r="M229" s="234"/>
      <c r="N229" s="235"/>
      <c r="O229" s="235"/>
      <c r="P229" s="235"/>
      <c r="Q229" s="235"/>
      <c r="R229" s="235"/>
      <c r="S229" s="235"/>
      <c r="T229" s="236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7" t="s">
        <v>131</v>
      </c>
      <c r="AU229" s="237" t="s">
        <v>85</v>
      </c>
      <c r="AV229" s="13" t="s">
        <v>83</v>
      </c>
      <c r="AW229" s="13" t="s">
        <v>31</v>
      </c>
      <c r="AX229" s="13" t="s">
        <v>75</v>
      </c>
      <c r="AY229" s="237" t="s">
        <v>123</v>
      </c>
    </row>
    <row r="230" s="14" customFormat="1">
      <c r="A230" s="14"/>
      <c r="B230" s="238"/>
      <c r="C230" s="239"/>
      <c r="D230" s="229" t="s">
        <v>131</v>
      </c>
      <c r="E230" s="240" t="s">
        <v>1</v>
      </c>
      <c r="F230" s="241" t="s">
        <v>317</v>
      </c>
      <c r="G230" s="239"/>
      <c r="H230" s="242">
        <v>430</v>
      </c>
      <c r="I230" s="243"/>
      <c r="J230" s="239"/>
      <c r="K230" s="239"/>
      <c r="L230" s="244"/>
      <c r="M230" s="245"/>
      <c r="N230" s="246"/>
      <c r="O230" s="246"/>
      <c r="P230" s="246"/>
      <c r="Q230" s="246"/>
      <c r="R230" s="246"/>
      <c r="S230" s="246"/>
      <c r="T230" s="247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8" t="s">
        <v>131</v>
      </c>
      <c r="AU230" s="248" t="s">
        <v>85</v>
      </c>
      <c r="AV230" s="14" t="s">
        <v>85</v>
      </c>
      <c r="AW230" s="14" t="s">
        <v>31</v>
      </c>
      <c r="AX230" s="14" t="s">
        <v>83</v>
      </c>
      <c r="AY230" s="248" t="s">
        <v>123</v>
      </c>
    </row>
    <row r="231" s="2" customFormat="1" ht="16.5" customHeight="1">
      <c r="A231" s="37"/>
      <c r="B231" s="38"/>
      <c r="C231" s="253" t="s">
        <v>318</v>
      </c>
      <c r="D231" s="253" t="s">
        <v>171</v>
      </c>
      <c r="E231" s="254" t="s">
        <v>319</v>
      </c>
      <c r="F231" s="255" t="s">
        <v>320</v>
      </c>
      <c r="G231" s="256" t="s">
        <v>201</v>
      </c>
      <c r="H231" s="257">
        <v>439</v>
      </c>
      <c r="I231" s="258"/>
      <c r="J231" s="257">
        <f>ROUND(I231*H231,2)</f>
        <v>0</v>
      </c>
      <c r="K231" s="259"/>
      <c r="L231" s="260"/>
      <c r="M231" s="261" t="s">
        <v>1</v>
      </c>
      <c r="N231" s="262" t="s">
        <v>40</v>
      </c>
      <c r="O231" s="90"/>
      <c r="P231" s="223">
        <f>O231*H231</f>
        <v>0</v>
      </c>
      <c r="Q231" s="223">
        <v>0.10199999999999999</v>
      </c>
      <c r="R231" s="223">
        <f>Q231*H231</f>
        <v>44.777999999999999</v>
      </c>
      <c r="S231" s="223">
        <v>0</v>
      </c>
      <c r="T231" s="224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5" t="s">
        <v>170</v>
      </c>
      <c r="AT231" s="225" t="s">
        <v>171</v>
      </c>
      <c r="AU231" s="225" t="s">
        <v>85</v>
      </c>
      <c r="AY231" s="16" t="s">
        <v>123</v>
      </c>
      <c r="BE231" s="226">
        <f>IF(N231="základní",J231,0)</f>
        <v>0</v>
      </c>
      <c r="BF231" s="226">
        <f>IF(N231="snížená",J231,0)</f>
        <v>0</v>
      </c>
      <c r="BG231" s="226">
        <f>IF(N231="zákl. přenesená",J231,0)</f>
        <v>0</v>
      </c>
      <c r="BH231" s="226">
        <f>IF(N231="sníž. přenesená",J231,0)</f>
        <v>0</v>
      </c>
      <c r="BI231" s="226">
        <f>IF(N231="nulová",J231,0)</f>
        <v>0</v>
      </c>
      <c r="BJ231" s="16" t="s">
        <v>83</v>
      </c>
      <c r="BK231" s="226">
        <f>ROUND(I231*H231,2)</f>
        <v>0</v>
      </c>
      <c r="BL231" s="16" t="s">
        <v>129</v>
      </c>
      <c r="BM231" s="225" t="s">
        <v>321</v>
      </c>
    </row>
    <row r="232" s="14" customFormat="1">
      <c r="A232" s="14"/>
      <c r="B232" s="238"/>
      <c r="C232" s="239"/>
      <c r="D232" s="229" t="s">
        <v>131</v>
      </c>
      <c r="E232" s="240" t="s">
        <v>1</v>
      </c>
      <c r="F232" s="241" t="s">
        <v>322</v>
      </c>
      <c r="G232" s="239"/>
      <c r="H232" s="242">
        <v>439</v>
      </c>
      <c r="I232" s="243"/>
      <c r="J232" s="239"/>
      <c r="K232" s="239"/>
      <c r="L232" s="244"/>
      <c r="M232" s="245"/>
      <c r="N232" s="246"/>
      <c r="O232" s="246"/>
      <c r="P232" s="246"/>
      <c r="Q232" s="246"/>
      <c r="R232" s="246"/>
      <c r="S232" s="246"/>
      <c r="T232" s="247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8" t="s">
        <v>131</v>
      </c>
      <c r="AU232" s="248" t="s">
        <v>85</v>
      </c>
      <c r="AV232" s="14" t="s">
        <v>85</v>
      </c>
      <c r="AW232" s="14" t="s">
        <v>31</v>
      </c>
      <c r="AX232" s="14" t="s">
        <v>83</v>
      </c>
      <c r="AY232" s="248" t="s">
        <v>123</v>
      </c>
    </row>
    <row r="233" s="2" customFormat="1" ht="24.15" customHeight="1">
      <c r="A233" s="37"/>
      <c r="B233" s="38"/>
      <c r="C233" s="214" t="s">
        <v>323</v>
      </c>
      <c r="D233" s="214" t="s">
        <v>125</v>
      </c>
      <c r="E233" s="215" t="s">
        <v>324</v>
      </c>
      <c r="F233" s="216" t="s">
        <v>325</v>
      </c>
      <c r="G233" s="217" t="s">
        <v>201</v>
      </c>
      <c r="H233" s="218">
        <v>280</v>
      </c>
      <c r="I233" s="219"/>
      <c r="J233" s="218">
        <f>ROUND(I233*H233,2)</f>
        <v>0</v>
      </c>
      <c r="K233" s="220"/>
      <c r="L233" s="43"/>
      <c r="M233" s="221" t="s">
        <v>1</v>
      </c>
      <c r="N233" s="222" t="s">
        <v>40</v>
      </c>
      <c r="O233" s="90"/>
      <c r="P233" s="223">
        <f>O233*H233</f>
        <v>0</v>
      </c>
      <c r="Q233" s="223">
        <v>0</v>
      </c>
      <c r="R233" s="223">
        <f>Q233*H233</f>
        <v>0</v>
      </c>
      <c r="S233" s="223">
        <v>0</v>
      </c>
      <c r="T233" s="224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5" t="s">
        <v>129</v>
      </c>
      <c r="AT233" s="225" t="s">
        <v>125</v>
      </c>
      <c r="AU233" s="225" t="s">
        <v>85</v>
      </c>
      <c r="AY233" s="16" t="s">
        <v>123</v>
      </c>
      <c r="BE233" s="226">
        <f>IF(N233="základní",J233,0)</f>
        <v>0</v>
      </c>
      <c r="BF233" s="226">
        <f>IF(N233="snížená",J233,0)</f>
        <v>0</v>
      </c>
      <c r="BG233" s="226">
        <f>IF(N233="zákl. přenesená",J233,0)</f>
        <v>0</v>
      </c>
      <c r="BH233" s="226">
        <f>IF(N233="sníž. přenesená",J233,0)</f>
        <v>0</v>
      </c>
      <c r="BI233" s="226">
        <f>IF(N233="nulová",J233,0)</f>
        <v>0</v>
      </c>
      <c r="BJ233" s="16" t="s">
        <v>83</v>
      </c>
      <c r="BK233" s="226">
        <f>ROUND(I233*H233,2)</f>
        <v>0</v>
      </c>
      <c r="BL233" s="16" t="s">
        <v>129</v>
      </c>
      <c r="BM233" s="225" t="s">
        <v>326</v>
      </c>
    </row>
    <row r="234" s="13" customFormat="1">
      <c r="A234" s="13"/>
      <c r="B234" s="227"/>
      <c r="C234" s="228"/>
      <c r="D234" s="229" t="s">
        <v>131</v>
      </c>
      <c r="E234" s="230" t="s">
        <v>1</v>
      </c>
      <c r="F234" s="231" t="s">
        <v>327</v>
      </c>
      <c r="G234" s="228"/>
      <c r="H234" s="230" t="s">
        <v>1</v>
      </c>
      <c r="I234" s="232"/>
      <c r="J234" s="228"/>
      <c r="K234" s="228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131</v>
      </c>
      <c r="AU234" s="237" t="s">
        <v>85</v>
      </c>
      <c r="AV234" s="13" t="s">
        <v>83</v>
      </c>
      <c r="AW234" s="13" t="s">
        <v>31</v>
      </c>
      <c r="AX234" s="13" t="s">
        <v>75</v>
      </c>
      <c r="AY234" s="237" t="s">
        <v>123</v>
      </c>
    </row>
    <row r="235" s="13" customFormat="1">
      <c r="A235" s="13"/>
      <c r="B235" s="227"/>
      <c r="C235" s="228"/>
      <c r="D235" s="229" t="s">
        <v>131</v>
      </c>
      <c r="E235" s="230" t="s">
        <v>1</v>
      </c>
      <c r="F235" s="231" t="s">
        <v>133</v>
      </c>
      <c r="G235" s="228"/>
      <c r="H235" s="230" t="s">
        <v>1</v>
      </c>
      <c r="I235" s="232"/>
      <c r="J235" s="228"/>
      <c r="K235" s="228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131</v>
      </c>
      <c r="AU235" s="237" t="s">
        <v>85</v>
      </c>
      <c r="AV235" s="13" t="s">
        <v>83</v>
      </c>
      <c r="AW235" s="13" t="s">
        <v>31</v>
      </c>
      <c r="AX235" s="13" t="s">
        <v>75</v>
      </c>
      <c r="AY235" s="237" t="s">
        <v>123</v>
      </c>
    </row>
    <row r="236" s="14" customFormat="1">
      <c r="A236" s="14"/>
      <c r="B236" s="238"/>
      <c r="C236" s="239"/>
      <c r="D236" s="229" t="s">
        <v>131</v>
      </c>
      <c r="E236" s="240" t="s">
        <v>1</v>
      </c>
      <c r="F236" s="241" t="s">
        <v>328</v>
      </c>
      <c r="G236" s="239"/>
      <c r="H236" s="242">
        <v>280</v>
      </c>
      <c r="I236" s="243"/>
      <c r="J236" s="239"/>
      <c r="K236" s="239"/>
      <c r="L236" s="244"/>
      <c r="M236" s="245"/>
      <c r="N236" s="246"/>
      <c r="O236" s="246"/>
      <c r="P236" s="246"/>
      <c r="Q236" s="246"/>
      <c r="R236" s="246"/>
      <c r="S236" s="246"/>
      <c r="T236" s="24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8" t="s">
        <v>131</v>
      </c>
      <c r="AU236" s="248" t="s">
        <v>85</v>
      </c>
      <c r="AV236" s="14" t="s">
        <v>85</v>
      </c>
      <c r="AW236" s="14" t="s">
        <v>31</v>
      </c>
      <c r="AX236" s="14" t="s">
        <v>83</v>
      </c>
      <c r="AY236" s="248" t="s">
        <v>123</v>
      </c>
    </row>
    <row r="237" s="12" customFormat="1" ht="22.8" customHeight="1">
      <c r="A237" s="12"/>
      <c r="B237" s="198"/>
      <c r="C237" s="199"/>
      <c r="D237" s="200" t="s">
        <v>74</v>
      </c>
      <c r="E237" s="212" t="s">
        <v>329</v>
      </c>
      <c r="F237" s="212" t="s">
        <v>330</v>
      </c>
      <c r="G237" s="199"/>
      <c r="H237" s="199"/>
      <c r="I237" s="202"/>
      <c r="J237" s="213">
        <f>BK237</f>
        <v>0</v>
      </c>
      <c r="K237" s="199"/>
      <c r="L237" s="204"/>
      <c r="M237" s="205"/>
      <c r="N237" s="206"/>
      <c r="O237" s="206"/>
      <c r="P237" s="207">
        <f>SUM(P238:P246)</f>
        <v>0</v>
      </c>
      <c r="Q237" s="206"/>
      <c r="R237" s="207">
        <f>SUM(R238:R246)</f>
        <v>0</v>
      </c>
      <c r="S237" s="206"/>
      <c r="T237" s="208">
        <f>SUM(T238:T246)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9" t="s">
        <v>83</v>
      </c>
      <c r="AT237" s="210" t="s">
        <v>74</v>
      </c>
      <c r="AU237" s="210" t="s">
        <v>83</v>
      </c>
      <c r="AY237" s="209" t="s">
        <v>123</v>
      </c>
      <c r="BK237" s="211">
        <f>SUM(BK238:BK246)</f>
        <v>0</v>
      </c>
    </row>
    <row r="238" s="2" customFormat="1" ht="21.75" customHeight="1">
      <c r="A238" s="37"/>
      <c r="B238" s="38"/>
      <c r="C238" s="214" t="s">
        <v>331</v>
      </c>
      <c r="D238" s="214" t="s">
        <v>125</v>
      </c>
      <c r="E238" s="215" t="s">
        <v>332</v>
      </c>
      <c r="F238" s="216" t="s">
        <v>333</v>
      </c>
      <c r="G238" s="217" t="s">
        <v>174</v>
      </c>
      <c r="H238" s="218">
        <v>189</v>
      </c>
      <c r="I238" s="219"/>
      <c r="J238" s="218">
        <f>ROUND(I238*H238,2)</f>
        <v>0</v>
      </c>
      <c r="K238" s="220"/>
      <c r="L238" s="43"/>
      <c r="M238" s="221" t="s">
        <v>1</v>
      </c>
      <c r="N238" s="222" t="s">
        <v>40</v>
      </c>
      <c r="O238" s="90"/>
      <c r="P238" s="223">
        <f>O238*H238</f>
        <v>0</v>
      </c>
      <c r="Q238" s="223">
        <v>0</v>
      </c>
      <c r="R238" s="223">
        <f>Q238*H238</f>
        <v>0</v>
      </c>
      <c r="S238" s="223">
        <v>0</v>
      </c>
      <c r="T238" s="224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5" t="s">
        <v>129</v>
      </c>
      <c r="AT238" s="225" t="s">
        <v>125</v>
      </c>
      <c r="AU238" s="225" t="s">
        <v>85</v>
      </c>
      <c r="AY238" s="16" t="s">
        <v>123</v>
      </c>
      <c r="BE238" s="226">
        <f>IF(N238="základní",J238,0)</f>
        <v>0</v>
      </c>
      <c r="BF238" s="226">
        <f>IF(N238="snížená",J238,0)</f>
        <v>0</v>
      </c>
      <c r="BG238" s="226">
        <f>IF(N238="zákl. přenesená",J238,0)</f>
        <v>0</v>
      </c>
      <c r="BH238" s="226">
        <f>IF(N238="sníž. přenesená",J238,0)</f>
        <v>0</v>
      </c>
      <c r="BI238" s="226">
        <f>IF(N238="nulová",J238,0)</f>
        <v>0</v>
      </c>
      <c r="BJ238" s="16" t="s">
        <v>83</v>
      </c>
      <c r="BK238" s="226">
        <f>ROUND(I238*H238,2)</f>
        <v>0</v>
      </c>
      <c r="BL238" s="16" t="s">
        <v>129</v>
      </c>
      <c r="BM238" s="225" t="s">
        <v>334</v>
      </c>
    </row>
    <row r="239" s="14" customFormat="1">
      <c r="A239" s="14"/>
      <c r="B239" s="238"/>
      <c r="C239" s="239"/>
      <c r="D239" s="229" t="s">
        <v>131</v>
      </c>
      <c r="E239" s="240" t="s">
        <v>1</v>
      </c>
      <c r="F239" s="241" t="s">
        <v>335</v>
      </c>
      <c r="G239" s="239"/>
      <c r="H239" s="242">
        <v>189</v>
      </c>
      <c r="I239" s="243"/>
      <c r="J239" s="239"/>
      <c r="K239" s="239"/>
      <c r="L239" s="244"/>
      <c r="M239" s="245"/>
      <c r="N239" s="246"/>
      <c r="O239" s="246"/>
      <c r="P239" s="246"/>
      <c r="Q239" s="246"/>
      <c r="R239" s="246"/>
      <c r="S239" s="246"/>
      <c r="T239" s="247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8" t="s">
        <v>131</v>
      </c>
      <c r="AU239" s="248" t="s">
        <v>85</v>
      </c>
      <c r="AV239" s="14" t="s">
        <v>85</v>
      </c>
      <c r="AW239" s="14" t="s">
        <v>31</v>
      </c>
      <c r="AX239" s="14" t="s">
        <v>83</v>
      </c>
      <c r="AY239" s="248" t="s">
        <v>123</v>
      </c>
    </row>
    <row r="240" s="2" customFormat="1" ht="24.15" customHeight="1">
      <c r="A240" s="37"/>
      <c r="B240" s="38"/>
      <c r="C240" s="214" t="s">
        <v>336</v>
      </c>
      <c r="D240" s="214" t="s">
        <v>125</v>
      </c>
      <c r="E240" s="215" t="s">
        <v>337</v>
      </c>
      <c r="F240" s="216" t="s">
        <v>338</v>
      </c>
      <c r="G240" s="217" t="s">
        <v>174</v>
      </c>
      <c r="H240" s="218">
        <v>5481</v>
      </c>
      <c r="I240" s="219"/>
      <c r="J240" s="218">
        <f>ROUND(I240*H240,2)</f>
        <v>0</v>
      </c>
      <c r="K240" s="220"/>
      <c r="L240" s="43"/>
      <c r="M240" s="221" t="s">
        <v>1</v>
      </c>
      <c r="N240" s="222" t="s">
        <v>40</v>
      </c>
      <c r="O240" s="90"/>
      <c r="P240" s="223">
        <f>O240*H240</f>
        <v>0</v>
      </c>
      <c r="Q240" s="223">
        <v>0</v>
      </c>
      <c r="R240" s="223">
        <f>Q240*H240</f>
        <v>0</v>
      </c>
      <c r="S240" s="223">
        <v>0</v>
      </c>
      <c r="T240" s="224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5" t="s">
        <v>129</v>
      </c>
      <c r="AT240" s="225" t="s">
        <v>125</v>
      </c>
      <c r="AU240" s="225" t="s">
        <v>85</v>
      </c>
      <c r="AY240" s="16" t="s">
        <v>123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6" t="s">
        <v>83</v>
      </c>
      <c r="BK240" s="226">
        <f>ROUND(I240*H240,2)</f>
        <v>0</v>
      </c>
      <c r="BL240" s="16" t="s">
        <v>129</v>
      </c>
      <c r="BM240" s="225" t="s">
        <v>339</v>
      </c>
    </row>
    <row r="241" s="13" customFormat="1">
      <c r="A241" s="13"/>
      <c r="B241" s="227"/>
      <c r="C241" s="228"/>
      <c r="D241" s="229" t="s">
        <v>131</v>
      </c>
      <c r="E241" s="230" t="s">
        <v>1</v>
      </c>
      <c r="F241" s="231" t="s">
        <v>138</v>
      </c>
      <c r="G241" s="228"/>
      <c r="H241" s="230" t="s">
        <v>1</v>
      </c>
      <c r="I241" s="232"/>
      <c r="J241" s="228"/>
      <c r="K241" s="228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131</v>
      </c>
      <c r="AU241" s="237" t="s">
        <v>85</v>
      </c>
      <c r="AV241" s="13" t="s">
        <v>83</v>
      </c>
      <c r="AW241" s="13" t="s">
        <v>31</v>
      </c>
      <c r="AX241" s="13" t="s">
        <v>75</v>
      </c>
      <c r="AY241" s="237" t="s">
        <v>123</v>
      </c>
    </row>
    <row r="242" s="13" customFormat="1">
      <c r="A242" s="13"/>
      <c r="B242" s="227"/>
      <c r="C242" s="228"/>
      <c r="D242" s="229" t="s">
        <v>131</v>
      </c>
      <c r="E242" s="230" t="s">
        <v>1</v>
      </c>
      <c r="F242" s="231" t="s">
        <v>340</v>
      </c>
      <c r="G242" s="228"/>
      <c r="H242" s="230" t="s">
        <v>1</v>
      </c>
      <c r="I242" s="232"/>
      <c r="J242" s="228"/>
      <c r="K242" s="228"/>
      <c r="L242" s="233"/>
      <c r="M242" s="234"/>
      <c r="N242" s="235"/>
      <c r="O242" s="235"/>
      <c r="P242" s="235"/>
      <c r="Q242" s="235"/>
      <c r="R242" s="235"/>
      <c r="S242" s="235"/>
      <c r="T242" s="23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7" t="s">
        <v>131</v>
      </c>
      <c r="AU242" s="237" t="s">
        <v>85</v>
      </c>
      <c r="AV242" s="13" t="s">
        <v>83</v>
      </c>
      <c r="AW242" s="13" t="s">
        <v>31</v>
      </c>
      <c r="AX242" s="13" t="s">
        <v>75</v>
      </c>
      <c r="AY242" s="237" t="s">
        <v>123</v>
      </c>
    </row>
    <row r="243" s="13" customFormat="1">
      <c r="A243" s="13"/>
      <c r="B243" s="227"/>
      <c r="C243" s="228"/>
      <c r="D243" s="229" t="s">
        <v>131</v>
      </c>
      <c r="E243" s="230" t="s">
        <v>1</v>
      </c>
      <c r="F243" s="231" t="s">
        <v>341</v>
      </c>
      <c r="G243" s="228"/>
      <c r="H243" s="230" t="s">
        <v>1</v>
      </c>
      <c r="I243" s="232"/>
      <c r="J243" s="228"/>
      <c r="K243" s="228"/>
      <c r="L243" s="233"/>
      <c r="M243" s="234"/>
      <c r="N243" s="235"/>
      <c r="O243" s="235"/>
      <c r="P243" s="235"/>
      <c r="Q243" s="235"/>
      <c r="R243" s="235"/>
      <c r="S243" s="235"/>
      <c r="T243" s="23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7" t="s">
        <v>131</v>
      </c>
      <c r="AU243" s="237" t="s">
        <v>85</v>
      </c>
      <c r="AV243" s="13" t="s">
        <v>83</v>
      </c>
      <c r="AW243" s="13" t="s">
        <v>31</v>
      </c>
      <c r="AX243" s="13" t="s">
        <v>75</v>
      </c>
      <c r="AY243" s="237" t="s">
        <v>123</v>
      </c>
    </row>
    <row r="244" s="14" customFormat="1">
      <c r="A244" s="14"/>
      <c r="B244" s="238"/>
      <c r="C244" s="239"/>
      <c r="D244" s="229" t="s">
        <v>131</v>
      </c>
      <c r="E244" s="240" t="s">
        <v>1</v>
      </c>
      <c r="F244" s="241" t="s">
        <v>342</v>
      </c>
      <c r="G244" s="239"/>
      <c r="H244" s="242">
        <v>5481</v>
      </c>
      <c r="I244" s="243"/>
      <c r="J244" s="239"/>
      <c r="K244" s="239"/>
      <c r="L244" s="244"/>
      <c r="M244" s="245"/>
      <c r="N244" s="246"/>
      <c r="O244" s="246"/>
      <c r="P244" s="246"/>
      <c r="Q244" s="246"/>
      <c r="R244" s="246"/>
      <c r="S244" s="246"/>
      <c r="T244" s="247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8" t="s">
        <v>131</v>
      </c>
      <c r="AU244" s="248" t="s">
        <v>85</v>
      </c>
      <c r="AV244" s="14" t="s">
        <v>85</v>
      </c>
      <c r="AW244" s="14" t="s">
        <v>31</v>
      </c>
      <c r="AX244" s="14" t="s">
        <v>83</v>
      </c>
      <c r="AY244" s="248" t="s">
        <v>123</v>
      </c>
    </row>
    <row r="245" s="2" customFormat="1" ht="37.8" customHeight="1">
      <c r="A245" s="37"/>
      <c r="B245" s="38"/>
      <c r="C245" s="214" t="s">
        <v>343</v>
      </c>
      <c r="D245" s="214" t="s">
        <v>125</v>
      </c>
      <c r="E245" s="215" t="s">
        <v>344</v>
      </c>
      <c r="F245" s="216" t="s">
        <v>345</v>
      </c>
      <c r="G245" s="217" t="s">
        <v>174</v>
      </c>
      <c r="H245" s="218">
        <v>64.400000000000006</v>
      </c>
      <c r="I245" s="219"/>
      <c r="J245" s="218">
        <f>ROUND(I245*H245,2)</f>
        <v>0</v>
      </c>
      <c r="K245" s="220"/>
      <c r="L245" s="43"/>
      <c r="M245" s="221" t="s">
        <v>1</v>
      </c>
      <c r="N245" s="222" t="s">
        <v>40</v>
      </c>
      <c r="O245" s="90"/>
      <c r="P245" s="223">
        <f>O245*H245</f>
        <v>0</v>
      </c>
      <c r="Q245" s="223">
        <v>0</v>
      </c>
      <c r="R245" s="223">
        <f>Q245*H245</f>
        <v>0</v>
      </c>
      <c r="S245" s="223">
        <v>0</v>
      </c>
      <c r="T245" s="224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5" t="s">
        <v>129</v>
      </c>
      <c r="AT245" s="225" t="s">
        <v>125</v>
      </c>
      <c r="AU245" s="225" t="s">
        <v>85</v>
      </c>
      <c r="AY245" s="16" t="s">
        <v>123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6" t="s">
        <v>83</v>
      </c>
      <c r="BK245" s="226">
        <f>ROUND(I245*H245,2)</f>
        <v>0</v>
      </c>
      <c r="BL245" s="16" t="s">
        <v>129</v>
      </c>
      <c r="BM245" s="225" t="s">
        <v>346</v>
      </c>
    </row>
    <row r="246" s="2" customFormat="1" ht="44.25" customHeight="1">
      <c r="A246" s="37"/>
      <c r="B246" s="38"/>
      <c r="C246" s="214" t="s">
        <v>347</v>
      </c>
      <c r="D246" s="214" t="s">
        <v>125</v>
      </c>
      <c r="E246" s="215" t="s">
        <v>348</v>
      </c>
      <c r="F246" s="216" t="s">
        <v>349</v>
      </c>
      <c r="G246" s="217" t="s">
        <v>174</v>
      </c>
      <c r="H246" s="218">
        <v>124.59999999999999</v>
      </c>
      <c r="I246" s="219"/>
      <c r="J246" s="218">
        <f>ROUND(I246*H246,2)</f>
        <v>0</v>
      </c>
      <c r="K246" s="220"/>
      <c r="L246" s="43"/>
      <c r="M246" s="221" t="s">
        <v>1</v>
      </c>
      <c r="N246" s="222" t="s">
        <v>40</v>
      </c>
      <c r="O246" s="90"/>
      <c r="P246" s="223">
        <f>O246*H246</f>
        <v>0</v>
      </c>
      <c r="Q246" s="223">
        <v>0</v>
      </c>
      <c r="R246" s="223">
        <f>Q246*H246</f>
        <v>0</v>
      </c>
      <c r="S246" s="223">
        <v>0</v>
      </c>
      <c r="T246" s="224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25" t="s">
        <v>129</v>
      </c>
      <c r="AT246" s="225" t="s">
        <v>125</v>
      </c>
      <c r="AU246" s="225" t="s">
        <v>85</v>
      </c>
      <c r="AY246" s="16" t="s">
        <v>123</v>
      </c>
      <c r="BE246" s="226">
        <f>IF(N246="základní",J246,0)</f>
        <v>0</v>
      </c>
      <c r="BF246" s="226">
        <f>IF(N246="snížená",J246,0)</f>
        <v>0</v>
      </c>
      <c r="BG246" s="226">
        <f>IF(N246="zákl. přenesená",J246,0)</f>
        <v>0</v>
      </c>
      <c r="BH246" s="226">
        <f>IF(N246="sníž. přenesená",J246,0)</f>
        <v>0</v>
      </c>
      <c r="BI246" s="226">
        <f>IF(N246="nulová",J246,0)</f>
        <v>0</v>
      </c>
      <c r="BJ246" s="16" t="s">
        <v>83</v>
      </c>
      <c r="BK246" s="226">
        <f>ROUND(I246*H246,2)</f>
        <v>0</v>
      </c>
      <c r="BL246" s="16" t="s">
        <v>129</v>
      </c>
      <c r="BM246" s="225" t="s">
        <v>350</v>
      </c>
    </row>
    <row r="247" s="12" customFormat="1" ht="22.8" customHeight="1">
      <c r="A247" s="12"/>
      <c r="B247" s="198"/>
      <c r="C247" s="199"/>
      <c r="D247" s="200" t="s">
        <v>74</v>
      </c>
      <c r="E247" s="212" t="s">
        <v>351</v>
      </c>
      <c r="F247" s="212" t="s">
        <v>352</v>
      </c>
      <c r="G247" s="199"/>
      <c r="H247" s="199"/>
      <c r="I247" s="202"/>
      <c r="J247" s="213">
        <f>BK247</f>
        <v>0</v>
      </c>
      <c r="K247" s="199"/>
      <c r="L247" s="204"/>
      <c r="M247" s="205"/>
      <c r="N247" s="206"/>
      <c r="O247" s="206"/>
      <c r="P247" s="207">
        <f>P248</f>
        <v>0</v>
      </c>
      <c r="Q247" s="206"/>
      <c r="R247" s="207">
        <f>R248</f>
        <v>0</v>
      </c>
      <c r="S247" s="206"/>
      <c r="T247" s="208">
        <f>T248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9" t="s">
        <v>83</v>
      </c>
      <c r="AT247" s="210" t="s">
        <v>74</v>
      </c>
      <c r="AU247" s="210" t="s">
        <v>83</v>
      </c>
      <c r="AY247" s="209" t="s">
        <v>123</v>
      </c>
      <c r="BK247" s="211">
        <f>BK248</f>
        <v>0</v>
      </c>
    </row>
    <row r="248" s="2" customFormat="1" ht="24.15" customHeight="1">
      <c r="A248" s="37"/>
      <c r="B248" s="38"/>
      <c r="C248" s="214" t="s">
        <v>353</v>
      </c>
      <c r="D248" s="214" t="s">
        <v>125</v>
      </c>
      <c r="E248" s="215" t="s">
        <v>354</v>
      </c>
      <c r="F248" s="216" t="s">
        <v>355</v>
      </c>
      <c r="G248" s="217" t="s">
        <v>174</v>
      </c>
      <c r="H248" s="218">
        <v>125.54000000000001</v>
      </c>
      <c r="I248" s="219"/>
      <c r="J248" s="218">
        <f>ROUND(I248*H248,2)</f>
        <v>0</v>
      </c>
      <c r="K248" s="220"/>
      <c r="L248" s="43"/>
      <c r="M248" s="221" t="s">
        <v>1</v>
      </c>
      <c r="N248" s="222" t="s">
        <v>40</v>
      </c>
      <c r="O248" s="90"/>
      <c r="P248" s="223">
        <f>O248*H248</f>
        <v>0</v>
      </c>
      <c r="Q248" s="223">
        <v>0</v>
      </c>
      <c r="R248" s="223">
        <f>Q248*H248</f>
        <v>0</v>
      </c>
      <c r="S248" s="223">
        <v>0</v>
      </c>
      <c r="T248" s="224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5" t="s">
        <v>129</v>
      </c>
      <c r="AT248" s="225" t="s">
        <v>125</v>
      </c>
      <c r="AU248" s="225" t="s">
        <v>85</v>
      </c>
      <c r="AY248" s="16" t="s">
        <v>123</v>
      </c>
      <c r="BE248" s="226">
        <f>IF(N248="základní",J248,0)</f>
        <v>0</v>
      </c>
      <c r="BF248" s="226">
        <f>IF(N248="snížená",J248,0)</f>
        <v>0</v>
      </c>
      <c r="BG248" s="226">
        <f>IF(N248="zákl. přenesená",J248,0)</f>
        <v>0</v>
      </c>
      <c r="BH248" s="226">
        <f>IF(N248="sníž. přenesená",J248,0)</f>
        <v>0</v>
      </c>
      <c r="BI248" s="226">
        <f>IF(N248="nulová",J248,0)</f>
        <v>0</v>
      </c>
      <c r="BJ248" s="16" t="s">
        <v>83</v>
      </c>
      <c r="BK248" s="226">
        <f>ROUND(I248*H248,2)</f>
        <v>0</v>
      </c>
      <c r="BL248" s="16" t="s">
        <v>129</v>
      </c>
      <c r="BM248" s="225" t="s">
        <v>356</v>
      </c>
    </row>
    <row r="249" s="12" customFormat="1" ht="22.8" customHeight="1">
      <c r="A249" s="12"/>
      <c r="B249" s="198"/>
      <c r="C249" s="199"/>
      <c r="D249" s="200" t="s">
        <v>74</v>
      </c>
      <c r="E249" s="212" t="s">
        <v>357</v>
      </c>
      <c r="F249" s="212" t="s">
        <v>358</v>
      </c>
      <c r="G249" s="199"/>
      <c r="H249" s="199"/>
      <c r="I249" s="202"/>
      <c r="J249" s="213">
        <f>BK249</f>
        <v>0</v>
      </c>
      <c r="K249" s="199"/>
      <c r="L249" s="204"/>
      <c r="M249" s="205"/>
      <c r="N249" s="206"/>
      <c r="O249" s="206"/>
      <c r="P249" s="207">
        <f>SUM(P250:P257)</f>
        <v>0</v>
      </c>
      <c r="Q249" s="206"/>
      <c r="R249" s="207">
        <f>SUM(R250:R257)</f>
        <v>0</v>
      </c>
      <c r="S249" s="206"/>
      <c r="T249" s="208">
        <f>SUM(T250:T257)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09" t="s">
        <v>83</v>
      </c>
      <c r="AT249" s="210" t="s">
        <v>74</v>
      </c>
      <c r="AU249" s="210" t="s">
        <v>83</v>
      </c>
      <c r="AY249" s="209" t="s">
        <v>123</v>
      </c>
      <c r="BK249" s="211">
        <f>SUM(BK250:BK257)</f>
        <v>0</v>
      </c>
    </row>
    <row r="250" s="2" customFormat="1" ht="37.8" customHeight="1">
      <c r="A250" s="37"/>
      <c r="B250" s="38"/>
      <c r="C250" s="214" t="s">
        <v>359</v>
      </c>
      <c r="D250" s="214" t="s">
        <v>125</v>
      </c>
      <c r="E250" s="215" t="s">
        <v>126</v>
      </c>
      <c r="F250" s="216" t="s">
        <v>127</v>
      </c>
      <c r="G250" s="217" t="s">
        <v>128</v>
      </c>
      <c r="H250" s="218">
        <v>50</v>
      </c>
      <c r="I250" s="219"/>
      <c r="J250" s="218">
        <f>ROUND(I250*H250,2)</f>
        <v>0</v>
      </c>
      <c r="K250" s="220"/>
      <c r="L250" s="43"/>
      <c r="M250" s="221" t="s">
        <v>1</v>
      </c>
      <c r="N250" s="222" t="s">
        <v>40</v>
      </c>
      <c r="O250" s="90"/>
      <c r="P250" s="223">
        <f>O250*H250</f>
        <v>0</v>
      </c>
      <c r="Q250" s="223">
        <v>0</v>
      </c>
      <c r="R250" s="223">
        <f>Q250*H250</f>
        <v>0</v>
      </c>
      <c r="S250" s="223">
        <v>0</v>
      </c>
      <c r="T250" s="224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5" t="s">
        <v>129</v>
      </c>
      <c r="AT250" s="225" t="s">
        <v>125</v>
      </c>
      <c r="AU250" s="225" t="s">
        <v>85</v>
      </c>
      <c r="AY250" s="16" t="s">
        <v>123</v>
      </c>
      <c r="BE250" s="226">
        <f>IF(N250="základní",J250,0)</f>
        <v>0</v>
      </c>
      <c r="BF250" s="226">
        <f>IF(N250="snížená",J250,0)</f>
        <v>0</v>
      </c>
      <c r="BG250" s="226">
        <f>IF(N250="zákl. přenesená",J250,0)</f>
        <v>0</v>
      </c>
      <c r="BH250" s="226">
        <f>IF(N250="sníž. přenesená",J250,0)</f>
        <v>0</v>
      </c>
      <c r="BI250" s="226">
        <f>IF(N250="nulová",J250,0)</f>
        <v>0</v>
      </c>
      <c r="BJ250" s="16" t="s">
        <v>83</v>
      </c>
      <c r="BK250" s="226">
        <f>ROUND(I250*H250,2)</f>
        <v>0</v>
      </c>
      <c r="BL250" s="16" t="s">
        <v>129</v>
      </c>
      <c r="BM250" s="225" t="s">
        <v>360</v>
      </c>
    </row>
    <row r="251" s="13" customFormat="1">
      <c r="A251" s="13"/>
      <c r="B251" s="227"/>
      <c r="C251" s="228"/>
      <c r="D251" s="229" t="s">
        <v>131</v>
      </c>
      <c r="E251" s="230" t="s">
        <v>1</v>
      </c>
      <c r="F251" s="231" t="s">
        <v>132</v>
      </c>
      <c r="G251" s="228"/>
      <c r="H251" s="230" t="s">
        <v>1</v>
      </c>
      <c r="I251" s="232"/>
      <c r="J251" s="228"/>
      <c r="K251" s="228"/>
      <c r="L251" s="233"/>
      <c r="M251" s="234"/>
      <c r="N251" s="235"/>
      <c r="O251" s="235"/>
      <c r="P251" s="235"/>
      <c r="Q251" s="235"/>
      <c r="R251" s="235"/>
      <c r="S251" s="235"/>
      <c r="T251" s="23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7" t="s">
        <v>131</v>
      </c>
      <c r="AU251" s="237" t="s">
        <v>85</v>
      </c>
      <c r="AV251" s="13" t="s">
        <v>83</v>
      </c>
      <c r="AW251" s="13" t="s">
        <v>31</v>
      </c>
      <c r="AX251" s="13" t="s">
        <v>75</v>
      </c>
      <c r="AY251" s="237" t="s">
        <v>123</v>
      </c>
    </row>
    <row r="252" s="13" customFormat="1">
      <c r="A252" s="13"/>
      <c r="B252" s="227"/>
      <c r="C252" s="228"/>
      <c r="D252" s="229" t="s">
        <v>131</v>
      </c>
      <c r="E252" s="230" t="s">
        <v>1</v>
      </c>
      <c r="F252" s="231" t="s">
        <v>133</v>
      </c>
      <c r="G252" s="228"/>
      <c r="H252" s="230" t="s">
        <v>1</v>
      </c>
      <c r="I252" s="232"/>
      <c r="J252" s="228"/>
      <c r="K252" s="228"/>
      <c r="L252" s="233"/>
      <c r="M252" s="234"/>
      <c r="N252" s="235"/>
      <c r="O252" s="235"/>
      <c r="P252" s="235"/>
      <c r="Q252" s="235"/>
      <c r="R252" s="235"/>
      <c r="S252" s="235"/>
      <c r="T252" s="236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7" t="s">
        <v>131</v>
      </c>
      <c r="AU252" s="237" t="s">
        <v>85</v>
      </c>
      <c r="AV252" s="13" t="s">
        <v>83</v>
      </c>
      <c r="AW252" s="13" t="s">
        <v>31</v>
      </c>
      <c r="AX252" s="13" t="s">
        <v>75</v>
      </c>
      <c r="AY252" s="237" t="s">
        <v>123</v>
      </c>
    </row>
    <row r="253" s="13" customFormat="1">
      <c r="A253" s="13"/>
      <c r="B253" s="227"/>
      <c r="C253" s="228"/>
      <c r="D253" s="229" t="s">
        <v>131</v>
      </c>
      <c r="E253" s="230" t="s">
        <v>1</v>
      </c>
      <c r="F253" s="231" t="s">
        <v>361</v>
      </c>
      <c r="G253" s="228"/>
      <c r="H253" s="230" t="s">
        <v>1</v>
      </c>
      <c r="I253" s="232"/>
      <c r="J253" s="228"/>
      <c r="K253" s="228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131</v>
      </c>
      <c r="AU253" s="237" t="s">
        <v>85</v>
      </c>
      <c r="AV253" s="13" t="s">
        <v>83</v>
      </c>
      <c r="AW253" s="13" t="s">
        <v>31</v>
      </c>
      <c r="AX253" s="13" t="s">
        <v>75</v>
      </c>
      <c r="AY253" s="237" t="s">
        <v>123</v>
      </c>
    </row>
    <row r="254" s="14" customFormat="1">
      <c r="A254" s="14"/>
      <c r="B254" s="238"/>
      <c r="C254" s="239"/>
      <c r="D254" s="229" t="s">
        <v>131</v>
      </c>
      <c r="E254" s="240" t="s">
        <v>1</v>
      </c>
      <c r="F254" s="241" t="s">
        <v>362</v>
      </c>
      <c r="G254" s="239"/>
      <c r="H254" s="242">
        <v>50</v>
      </c>
      <c r="I254" s="243"/>
      <c r="J254" s="239"/>
      <c r="K254" s="239"/>
      <c r="L254" s="244"/>
      <c r="M254" s="245"/>
      <c r="N254" s="246"/>
      <c r="O254" s="246"/>
      <c r="P254" s="246"/>
      <c r="Q254" s="246"/>
      <c r="R254" s="246"/>
      <c r="S254" s="246"/>
      <c r="T254" s="24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8" t="s">
        <v>131</v>
      </c>
      <c r="AU254" s="248" t="s">
        <v>85</v>
      </c>
      <c r="AV254" s="14" t="s">
        <v>85</v>
      </c>
      <c r="AW254" s="14" t="s">
        <v>31</v>
      </c>
      <c r="AX254" s="14" t="s">
        <v>83</v>
      </c>
      <c r="AY254" s="248" t="s">
        <v>123</v>
      </c>
    </row>
    <row r="255" s="2" customFormat="1" ht="37.8" customHeight="1">
      <c r="A255" s="37"/>
      <c r="B255" s="38"/>
      <c r="C255" s="214" t="s">
        <v>363</v>
      </c>
      <c r="D255" s="214" t="s">
        <v>125</v>
      </c>
      <c r="E255" s="215" t="s">
        <v>145</v>
      </c>
      <c r="F255" s="216" t="s">
        <v>146</v>
      </c>
      <c r="G255" s="217" t="s">
        <v>128</v>
      </c>
      <c r="H255" s="218">
        <v>50</v>
      </c>
      <c r="I255" s="219"/>
      <c r="J255" s="218">
        <f>ROUND(I255*H255,2)</f>
        <v>0</v>
      </c>
      <c r="K255" s="220"/>
      <c r="L255" s="43"/>
      <c r="M255" s="221" t="s">
        <v>1</v>
      </c>
      <c r="N255" s="222" t="s">
        <v>40</v>
      </c>
      <c r="O255" s="90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5" t="s">
        <v>129</v>
      </c>
      <c r="AT255" s="225" t="s">
        <v>125</v>
      </c>
      <c r="AU255" s="225" t="s">
        <v>85</v>
      </c>
      <c r="AY255" s="16" t="s">
        <v>123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6" t="s">
        <v>83</v>
      </c>
      <c r="BK255" s="226">
        <f>ROUND(I255*H255,2)</f>
        <v>0</v>
      </c>
      <c r="BL255" s="16" t="s">
        <v>129</v>
      </c>
      <c r="BM255" s="225" t="s">
        <v>364</v>
      </c>
    </row>
    <row r="256" s="2" customFormat="1">
      <c r="A256" s="37"/>
      <c r="B256" s="38"/>
      <c r="C256" s="39"/>
      <c r="D256" s="229" t="s">
        <v>148</v>
      </c>
      <c r="E256" s="39"/>
      <c r="F256" s="249" t="s">
        <v>149</v>
      </c>
      <c r="G256" s="39"/>
      <c r="H256" s="39"/>
      <c r="I256" s="250"/>
      <c r="J256" s="39"/>
      <c r="K256" s="39"/>
      <c r="L256" s="43"/>
      <c r="M256" s="251"/>
      <c r="N256" s="252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148</v>
      </c>
      <c r="AU256" s="16" t="s">
        <v>85</v>
      </c>
    </row>
    <row r="257" s="2" customFormat="1" ht="24.15" customHeight="1">
      <c r="A257" s="37"/>
      <c r="B257" s="38"/>
      <c r="C257" s="214" t="s">
        <v>365</v>
      </c>
      <c r="D257" s="214" t="s">
        <v>125</v>
      </c>
      <c r="E257" s="215" t="s">
        <v>366</v>
      </c>
      <c r="F257" s="216" t="s">
        <v>367</v>
      </c>
      <c r="G257" s="217" t="s">
        <v>156</v>
      </c>
      <c r="H257" s="218">
        <v>160</v>
      </c>
      <c r="I257" s="219"/>
      <c r="J257" s="218">
        <f>ROUND(I257*H257,2)</f>
        <v>0</v>
      </c>
      <c r="K257" s="220"/>
      <c r="L257" s="43"/>
      <c r="M257" s="221" t="s">
        <v>1</v>
      </c>
      <c r="N257" s="222" t="s">
        <v>40</v>
      </c>
      <c r="O257" s="90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5" t="s">
        <v>129</v>
      </c>
      <c r="AT257" s="225" t="s">
        <v>125</v>
      </c>
      <c r="AU257" s="225" t="s">
        <v>85</v>
      </c>
      <c r="AY257" s="16" t="s">
        <v>123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6" t="s">
        <v>83</v>
      </c>
      <c r="BK257" s="226">
        <f>ROUND(I257*H257,2)</f>
        <v>0</v>
      </c>
      <c r="BL257" s="16" t="s">
        <v>129</v>
      </c>
      <c r="BM257" s="225" t="s">
        <v>368</v>
      </c>
    </row>
    <row r="258" s="12" customFormat="1" ht="25.92" customHeight="1">
      <c r="A258" s="12"/>
      <c r="B258" s="198"/>
      <c r="C258" s="199"/>
      <c r="D258" s="200" t="s">
        <v>74</v>
      </c>
      <c r="E258" s="201" t="s">
        <v>369</v>
      </c>
      <c r="F258" s="201" t="s">
        <v>370</v>
      </c>
      <c r="G258" s="199"/>
      <c r="H258" s="199"/>
      <c r="I258" s="202"/>
      <c r="J258" s="203">
        <f>BK258</f>
        <v>0</v>
      </c>
      <c r="K258" s="199"/>
      <c r="L258" s="204"/>
      <c r="M258" s="205"/>
      <c r="N258" s="206"/>
      <c r="O258" s="206"/>
      <c r="P258" s="207">
        <f>SUM(P259:P264)</f>
        <v>0</v>
      </c>
      <c r="Q258" s="206"/>
      <c r="R258" s="207">
        <f>SUM(R259:R264)</f>
        <v>0</v>
      </c>
      <c r="S258" s="206"/>
      <c r="T258" s="208">
        <f>SUM(T259:T264)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9" t="s">
        <v>153</v>
      </c>
      <c r="AT258" s="210" t="s">
        <v>74</v>
      </c>
      <c r="AU258" s="210" t="s">
        <v>75</v>
      </c>
      <c r="AY258" s="209" t="s">
        <v>123</v>
      </c>
      <c r="BK258" s="211">
        <f>SUM(BK259:BK264)</f>
        <v>0</v>
      </c>
    </row>
    <row r="259" s="2" customFormat="1" ht="24.15" customHeight="1">
      <c r="A259" s="37"/>
      <c r="B259" s="38"/>
      <c r="C259" s="214" t="s">
        <v>371</v>
      </c>
      <c r="D259" s="214" t="s">
        <v>125</v>
      </c>
      <c r="E259" s="215" t="s">
        <v>372</v>
      </c>
      <c r="F259" s="216" t="s">
        <v>373</v>
      </c>
      <c r="G259" s="217" t="s">
        <v>374</v>
      </c>
      <c r="H259" s="218">
        <v>1</v>
      </c>
      <c r="I259" s="219"/>
      <c r="J259" s="218">
        <f>ROUND(I259*H259,2)</f>
        <v>0</v>
      </c>
      <c r="K259" s="220"/>
      <c r="L259" s="43"/>
      <c r="M259" s="221" t="s">
        <v>1</v>
      </c>
      <c r="N259" s="222" t="s">
        <v>40</v>
      </c>
      <c r="O259" s="90"/>
      <c r="P259" s="223">
        <f>O259*H259</f>
        <v>0</v>
      </c>
      <c r="Q259" s="223">
        <v>0</v>
      </c>
      <c r="R259" s="223">
        <f>Q259*H259</f>
        <v>0</v>
      </c>
      <c r="S259" s="223">
        <v>0</v>
      </c>
      <c r="T259" s="224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25" t="s">
        <v>375</v>
      </c>
      <c r="AT259" s="225" t="s">
        <v>125</v>
      </c>
      <c r="AU259" s="225" t="s">
        <v>83</v>
      </c>
      <c r="AY259" s="16" t="s">
        <v>123</v>
      </c>
      <c r="BE259" s="226">
        <f>IF(N259="základní",J259,0)</f>
        <v>0</v>
      </c>
      <c r="BF259" s="226">
        <f>IF(N259="snížená",J259,0)</f>
        <v>0</v>
      </c>
      <c r="BG259" s="226">
        <f>IF(N259="zákl. přenesená",J259,0)</f>
        <v>0</v>
      </c>
      <c r="BH259" s="226">
        <f>IF(N259="sníž. přenesená",J259,0)</f>
        <v>0</v>
      </c>
      <c r="BI259" s="226">
        <f>IF(N259="nulová",J259,0)</f>
        <v>0</v>
      </c>
      <c r="BJ259" s="16" t="s">
        <v>83</v>
      </c>
      <c r="BK259" s="226">
        <f>ROUND(I259*H259,2)</f>
        <v>0</v>
      </c>
      <c r="BL259" s="16" t="s">
        <v>375</v>
      </c>
      <c r="BM259" s="225" t="s">
        <v>376</v>
      </c>
    </row>
    <row r="260" s="2" customFormat="1" ht="21.75" customHeight="1">
      <c r="A260" s="37"/>
      <c r="B260" s="38"/>
      <c r="C260" s="214" t="s">
        <v>377</v>
      </c>
      <c r="D260" s="214" t="s">
        <v>125</v>
      </c>
      <c r="E260" s="215" t="s">
        <v>378</v>
      </c>
      <c r="F260" s="216" t="s">
        <v>379</v>
      </c>
      <c r="G260" s="217" t="s">
        <v>374</v>
      </c>
      <c r="H260" s="218">
        <v>1</v>
      </c>
      <c r="I260" s="219"/>
      <c r="J260" s="218">
        <f>ROUND(I260*H260,2)</f>
        <v>0</v>
      </c>
      <c r="K260" s="220"/>
      <c r="L260" s="43"/>
      <c r="M260" s="221" t="s">
        <v>1</v>
      </c>
      <c r="N260" s="222" t="s">
        <v>40</v>
      </c>
      <c r="O260" s="90"/>
      <c r="P260" s="223">
        <f>O260*H260</f>
        <v>0</v>
      </c>
      <c r="Q260" s="223">
        <v>0</v>
      </c>
      <c r="R260" s="223">
        <f>Q260*H260</f>
        <v>0</v>
      </c>
      <c r="S260" s="223">
        <v>0</v>
      </c>
      <c r="T260" s="224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5" t="s">
        <v>375</v>
      </c>
      <c r="AT260" s="225" t="s">
        <v>125</v>
      </c>
      <c r="AU260" s="225" t="s">
        <v>83</v>
      </c>
      <c r="AY260" s="16" t="s">
        <v>123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6" t="s">
        <v>83</v>
      </c>
      <c r="BK260" s="226">
        <f>ROUND(I260*H260,2)</f>
        <v>0</v>
      </c>
      <c r="BL260" s="16" t="s">
        <v>375</v>
      </c>
      <c r="BM260" s="225" t="s">
        <v>380</v>
      </c>
    </row>
    <row r="261" s="2" customFormat="1" ht="16.5" customHeight="1">
      <c r="A261" s="37"/>
      <c r="B261" s="38"/>
      <c r="C261" s="214" t="s">
        <v>381</v>
      </c>
      <c r="D261" s="214" t="s">
        <v>125</v>
      </c>
      <c r="E261" s="215" t="s">
        <v>382</v>
      </c>
      <c r="F261" s="216" t="s">
        <v>383</v>
      </c>
      <c r="G261" s="217" t="s">
        <v>374</v>
      </c>
      <c r="H261" s="218">
        <v>1</v>
      </c>
      <c r="I261" s="219"/>
      <c r="J261" s="218">
        <f>ROUND(I261*H261,2)</f>
        <v>0</v>
      </c>
      <c r="K261" s="220"/>
      <c r="L261" s="43"/>
      <c r="M261" s="221" t="s">
        <v>1</v>
      </c>
      <c r="N261" s="222" t="s">
        <v>40</v>
      </c>
      <c r="O261" s="90"/>
      <c r="P261" s="223">
        <f>O261*H261</f>
        <v>0</v>
      </c>
      <c r="Q261" s="223">
        <v>0</v>
      </c>
      <c r="R261" s="223">
        <f>Q261*H261</f>
        <v>0</v>
      </c>
      <c r="S261" s="223">
        <v>0</v>
      </c>
      <c r="T261" s="224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5" t="s">
        <v>375</v>
      </c>
      <c r="AT261" s="225" t="s">
        <v>125</v>
      </c>
      <c r="AU261" s="225" t="s">
        <v>83</v>
      </c>
      <c r="AY261" s="16" t="s">
        <v>123</v>
      </c>
      <c r="BE261" s="226">
        <f>IF(N261="základní",J261,0)</f>
        <v>0</v>
      </c>
      <c r="BF261" s="226">
        <f>IF(N261="snížená",J261,0)</f>
        <v>0</v>
      </c>
      <c r="BG261" s="226">
        <f>IF(N261="zákl. přenesená",J261,0)</f>
        <v>0</v>
      </c>
      <c r="BH261" s="226">
        <f>IF(N261="sníž. přenesená",J261,0)</f>
        <v>0</v>
      </c>
      <c r="BI261" s="226">
        <f>IF(N261="nulová",J261,0)</f>
        <v>0</v>
      </c>
      <c r="BJ261" s="16" t="s">
        <v>83</v>
      </c>
      <c r="BK261" s="226">
        <f>ROUND(I261*H261,2)</f>
        <v>0</v>
      </c>
      <c r="BL261" s="16" t="s">
        <v>375</v>
      </c>
      <c r="BM261" s="225" t="s">
        <v>384</v>
      </c>
    </row>
    <row r="262" s="2" customFormat="1" ht="37.8" customHeight="1">
      <c r="A262" s="37"/>
      <c r="B262" s="38"/>
      <c r="C262" s="214" t="s">
        <v>385</v>
      </c>
      <c r="D262" s="214" t="s">
        <v>125</v>
      </c>
      <c r="E262" s="215" t="s">
        <v>386</v>
      </c>
      <c r="F262" s="216" t="s">
        <v>387</v>
      </c>
      <c r="G262" s="217" t="s">
        <v>374</v>
      </c>
      <c r="H262" s="218">
        <v>1</v>
      </c>
      <c r="I262" s="219"/>
      <c r="J262" s="218">
        <f>ROUND(I262*H262,2)</f>
        <v>0</v>
      </c>
      <c r="K262" s="220"/>
      <c r="L262" s="43"/>
      <c r="M262" s="221" t="s">
        <v>1</v>
      </c>
      <c r="N262" s="222" t="s">
        <v>40</v>
      </c>
      <c r="O262" s="90"/>
      <c r="P262" s="223">
        <f>O262*H262</f>
        <v>0</v>
      </c>
      <c r="Q262" s="223">
        <v>0</v>
      </c>
      <c r="R262" s="223">
        <f>Q262*H262</f>
        <v>0</v>
      </c>
      <c r="S262" s="223">
        <v>0</v>
      </c>
      <c r="T262" s="224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5" t="s">
        <v>375</v>
      </c>
      <c r="AT262" s="225" t="s">
        <v>125</v>
      </c>
      <c r="AU262" s="225" t="s">
        <v>83</v>
      </c>
      <c r="AY262" s="16" t="s">
        <v>123</v>
      </c>
      <c r="BE262" s="226">
        <f>IF(N262="základní",J262,0)</f>
        <v>0</v>
      </c>
      <c r="BF262" s="226">
        <f>IF(N262="snížená",J262,0)</f>
        <v>0</v>
      </c>
      <c r="BG262" s="226">
        <f>IF(N262="zákl. přenesená",J262,0)</f>
        <v>0</v>
      </c>
      <c r="BH262" s="226">
        <f>IF(N262="sníž. přenesená",J262,0)</f>
        <v>0</v>
      </c>
      <c r="BI262" s="226">
        <f>IF(N262="nulová",J262,0)</f>
        <v>0</v>
      </c>
      <c r="BJ262" s="16" t="s">
        <v>83</v>
      </c>
      <c r="BK262" s="226">
        <f>ROUND(I262*H262,2)</f>
        <v>0</v>
      </c>
      <c r="BL262" s="16" t="s">
        <v>375</v>
      </c>
      <c r="BM262" s="225" t="s">
        <v>388</v>
      </c>
    </row>
    <row r="263" s="2" customFormat="1">
      <c r="A263" s="37"/>
      <c r="B263" s="38"/>
      <c r="C263" s="39"/>
      <c r="D263" s="229" t="s">
        <v>148</v>
      </c>
      <c r="E263" s="39"/>
      <c r="F263" s="249" t="s">
        <v>389</v>
      </c>
      <c r="G263" s="39"/>
      <c r="H263" s="39"/>
      <c r="I263" s="250"/>
      <c r="J263" s="39"/>
      <c r="K263" s="39"/>
      <c r="L263" s="43"/>
      <c r="M263" s="251"/>
      <c r="N263" s="252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148</v>
      </c>
      <c r="AU263" s="16" t="s">
        <v>83</v>
      </c>
    </row>
    <row r="264" s="2" customFormat="1" ht="16.5" customHeight="1">
      <c r="A264" s="37"/>
      <c r="B264" s="38"/>
      <c r="C264" s="214" t="s">
        <v>390</v>
      </c>
      <c r="D264" s="214" t="s">
        <v>125</v>
      </c>
      <c r="E264" s="215" t="s">
        <v>391</v>
      </c>
      <c r="F264" s="216" t="s">
        <v>392</v>
      </c>
      <c r="G264" s="217" t="s">
        <v>374</v>
      </c>
      <c r="H264" s="218">
        <v>1</v>
      </c>
      <c r="I264" s="219"/>
      <c r="J264" s="218">
        <f>ROUND(I264*H264,2)</f>
        <v>0</v>
      </c>
      <c r="K264" s="220"/>
      <c r="L264" s="43"/>
      <c r="M264" s="263" t="s">
        <v>1</v>
      </c>
      <c r="N264" s="264" t="s">
        <v>40</v>
      </c>
      <c r="O264" s="265"/>
      <c r="P264" s="266">
        <f>O264*H264</f>
        <v>0</v>
      </c>
      <c r="Q264" s="266">
        <v>0</v>
      </c>
      <c r="R264" s="266">
        <f>Q264*H264</f>
        <v>0</v>
      </c>
      <c r="S264" s="266">
        <v>0</v>
      </c>
      <c r="T264" s="26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5" t="s">
        <v>375</v>
      </c>
      <c r="AT264" s="225" t="s">
        <v>125</v>
      </c>
      <c r="AU264" s="225" t="s">
        <v>83</v>
      </c>
      <c r="AY264" s="16" t="s">
        <v>123</v>
      </c>
      <c r="BE264" s="226">
        <f>IF(N264="základní",J264,0)</f>
        <v>0</v>
      </c>
      <c r="BF264" s="226">
        <f>IF(N264="snížená",J264,0)</f>
        <v>0</v>
      </c>
      <c r="BG264" s="226">
        <f>IF(N264="zákl. přenesená",J264,0)</f>
        <v>0</v>
      </c>
      <c r="BH264" s="226">
        <f>IF(N264="sníž. přenesená",J264,0)</f>
        <v>0</v>
      </c>
      <c r="BI264" s="226">
        <f>IF(N264="nulová",J264,0)</f>
        <v>0</v>
      </c>
      <c r="BJ264" s="16" t="s">
        <v>83</v>
      </c>
      <c r="BK264" s="226">
        <f>ROUND(I264*H264,2)</f>
        <v>0</v>
      </c>
      <c r="BL264" s="16" t="s">
        <v>375</v>
      </c>
      <c r="BM264" s="225" t="s">
        <v>393</v>
      </c>
    </row>
    <row r="265" s="2" customFormat="1" ht="6.96" customHeight="1">
      <c r="A265" s="37"/>
      <c r="B265" s="65"/>
      <c r="C265" s="66"/>
      <c r="D265" s="66"/>
      <c r="E265" s="66"/>
      <c r="F265" s="66"/>
      <c r="G265" s="66"/>
      <c r="H265" s="66"/>
      <c r="I265" s="66"/>
      <c r="J265" s="66"/>
      <c r="K265" s="66"/>
      <c r="L265" s="43"/>
      <c r="M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</row>
  </sheetData>
  <sheetProtection sheet="1" autoFilter="0" formatColumns="0" formatRows="0" objects="1" scenarios="1" spinCount="100000" saltValue="8H/tClyiaafgt48TPk5FkSXfWGQ34ZwaI54Isqglr4Cgp+wZutwO8h2BXHb2ApzDDwF8V16Xi5qlOtY7iaqkYg==" hashValue="J90YKTtTcv4F33nArsRkb0DchXQBsknCamGINt2TLfXmp7HmOKshO9T7j5KJDYXeJsSOkDNZ8LYdRiKhZYSfpw==" algorithmName="SHA-512" password="CC35"/>
  <autoFilter ref="C129:K264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2024-04-11T08:48:03Z</dcterms:created>
  <dcterms:modified xsi:type="dcterms:W3CDTF">2024-04-11T08:48:06Z</dcterms:modified>
</cp:coreProperties>
</file>