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emaily\"/>
    </mc:Choice>
  </mc:AlternateContent>
  <bookViews>
    <workbookView xWindow="0" yWindow="0" windowWidth="0" windowHeight="0"/>
  </bookViews>
  <sheets>
    <sheet name="Rekapitulace stavby" sheetId="1" r:id="rId1"/>
    <sheet name="SONA6893 - Plocha u objek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'SONA6893 - Plocha u objek...'!$C$117:$K$148</definedName>
    <definedName name="_xlnm.Print_Area" localSheetId="1">'SONA6893 - Plocha u objek...'!$C$4:$J$76,'SONA6893 - Plocha u objek...'!$C$82:$J$101,'SONA6893 - Plocha u objek...'!$C$107:$J$148</definedName>
    <definedName name="_xlnm.Print_Titles" localSheetId="1">'SONA6893 - Plocha u objek...'!$117:$117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5"/>
  <c r="J114"/>
  <c r="F114"/>
  <c r="F112"/>
  <c r="E110"/>
  <c r="J90"/>
  <c r="J89"/>
  <c r="F89"/>
  <c r="F87"/>
  <c r="E85"/>
  <c r="J16"/>
  <c r="E16"/>
  <c r="F115"/>
  <c r="J15"/>
  <c r="J10"/>
  <c r="J112"/>
  <c i="1" r="L90"/>
  <c r="AM90"/>
  <c r="AM89"/>
  <c r="L89"/>
  <c r="AM87"/>
  <c r="L87"/>
  <c r="L85"/>
  <c r="L84"/>
  <c i="2" r="BK128"/>
  <c r="BK127"/>
  <c r="J121"/>
  <c r="BK146"/>
  <c r="J145"/>
  <c r="J142"/>
  <c r="BK135"/>
  <c r="BK129"/>
  <c r="BK133"/>
  <c r="BK131"/>
  <c r="BK124"/>
  <c r="BK132"/>
  <c r="J126"/>
  <c r="BK148"/>
  <c r="J146"/>
  <c r="BK143"/>
  <c r="BK142"/>
  <c r="J137"/>
  <c r="J131"/>
  <c r="J129"/>
  <c r="J127"/>
  <c r="BK121"/>
  <c r="J133"/>
  <c r="J124"/>
  <c r="J148"/>
  <c r="BK145"/>
  <c r="J143"/>
  <c r="BK137"/>
  <c r="J135"/>
  <c i="1" r="AS94"/>
  <c i="2" r="J132"/>
  <c r="J128"/>
  <c r="BK126"/>
  <c l="1" r="P120"/>
  <c r="P125"/>
  <c r="R130"/>
  <c r="BK120"/>
  <c r="J120"/>
  <c r="J96"/>
  <c r="T120"/>
  <c r="BK130"/>
  <c r="J130"/>
  <c r="J98"/>
  <c r="R134"/>
  <c r="P144"/>
  <c r="R120"/>
  <c r="T125"/>
  <c r="BK134"/>
  <c r="J134"/>
  <c r="J99"/>
  <c r="T134"/>
  <c r="R144"/>
  <c r="BK125"/>
  <c r="J125"/>
  <c r="J97"/>
  <c r="R125"/>
  <c r="P130"/>
  <c r="T130"/>
  <c r="P134"/>
  <c r="BK144"/>
  <c r="J144"/>
  <c r="J100"/>
  <c r="T144"/>
  <c r="F90"/>
  <c r="BE124"/>
  <c r="BE127"/>
  <c r="BE128"/>
  <c r="BE132"/>
  <c r="BE133"/>
  <c r="BE135"/>
  <c r="BE137"/>
  <c r="BE142"/>
  <c r="BE143"/>
  <c r="BE145"/>
  <c r="BE146"/>
  <c r="BE148"/>
  <c r="J87"/>
  <c r="BE121"/>
  <c r="BE126"/>
  <c r="BE129"/>
  <c r="BE131"/>
  <c r="F34"/>
  <c i="1" r="BC95"/>
  <c r="BC94"/>
  <c r="W32"/>
  <c i="2" r="F35"/>
  <c i="1" r="BD95"/>
  <c r="BD94"/>
  <c r="W33"/>
  <c i="2" r="J32"/>
  <c i="1" r="AW95"/>
  <c i="2" r="F33"/>
  <c i="1" r="BB95"/>
  <c r="BB94"/>
  <c r="W31"/>
  <c i="2" r="F32"/>
  <c i="1" r="BA95"/>
  <c r="BA94"/>
  <c r="W30"/>
  <c i="2" l="1" r="R119"/>
  <c r="R118"/>
  <c r="T119"/>
  <c r="T118"/>
  <c r="P119"/>
  <c r="P118"/>
  <c i="1" r="AU95"/>
  <c i="2" r="BK119"/>
  <c r="BK118"/>
  <c r="J118"/>
  <c r="J94"/>
  <c i="1" r="AU94"/>
  <c r="AW94"/>
  <c r="AK30"/>
  <c i="2" r="F31"/>
  <c i="1" r="AZ95"/>
  <c r="AZ94"/>
  <c r="AV94"/>
  <c r="AK29"/>
  <c r="AY94"/>
  <c r="AX94"/>
  <c i="2" r="J31"/>
  <c i="1" r="AV95"/>
  <c r="AT95"/>
  <c i="2" l="1" r="J119"/>
  <c r="J95"/>
  <c r="J28"/>
  <c i="1" r="AG95"/>
  <c r="AG94"/>
  <c r="AK26"/>
  <c r="AK35"/>
  <c r="W29"/>
  <c r="AT94"/>
  <c i="2" l="1" r="J37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<sst xmlns="http://schemas.openxmlformats.org/spreadsheetml/2006/main">
  <si>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</si>
  <si>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</si>
  <si>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</si>
  <si>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</si>
  <si>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</si>
  <si>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{87cbc024-2e21-4a11-8809-a815bfe82a27}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</si>
  <si>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</si>
  <si>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</si>
  <si>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</si>
  <si>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</si>
  <si>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</si>
  <si>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</si>
  <si>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Kód:</t>
  </si>
  <si>
    <t>SONA6893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</si>
  <si>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</si>
  <si>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</si>
  <si>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Plocha u objektu Potůčky č.p.29, p.p.č 370/1 v k.ú.Potůčky</t>
  </si>
  <si>
    <t>KSO:</t>
  </si>
  <si>
    <t>CC-CZ:</t>
  </si>
  <si>
    <t>Místo:</t>
  </si>
  <si>
    <t xml:space="preserve"> </t>
  </si>
  <si>
    <t>Datum:</t>
  </si>
  <si>
    <t>6. 5. 2024</t>
  </si>
  <si>
    <t>Zadavatel:</t>
  </si>
  <si>
    <t>IČ:</t>
  </si>
  <si>
    <t>Obec potůčky</t>
  </si>
  <si>
    <t>DIČ:</t>
  </si>
  <si>
    <t>Uchazeč:</t>
  </si>
  <si>
    <t>Vyplň údaj</t>
  </si>
  <si>
    <t>Projektant:</t>
  </si>
  <si>
    <t>PDS Ing.J.Kameník, Ostrov</t>
  </si>
  <si>
    <t>True</t>
  </si>
  <si>
    <t>Zpracovatel:</t>
  </si>
  <si>
    <t>Neubauerová Soňa, SK-Projekt Ostrov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</si>
  <si>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</si>
  <si>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</si>
  <si>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</si>
  <si>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</si>
  <si>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</si>
  <si>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</si>
  <si>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</si>
  <si>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</si>
  <si>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</si>
  <si>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</si>
  <si>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</si>
  <si>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</si>
  <si>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</si>
  <si>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</si>
  <si>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</si>
  <si>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</si>
  <si>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</si>
  <si>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</si>
  <si>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</si>
  <si>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</si>
  <si>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</si>
  <si>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</si>
  <si>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</si>
  <si>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</si>
  <si>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</si>
  <si>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</si>
  <si>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</si>
  <si>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</si>
  <si>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</si>
  <si>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</si>
  <si>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</si>
  <si>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</si>
  <si>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</si>
  <si>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</si>
  <si>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</si>
  <si>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</si>
  <si>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</si>
  <si>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</si>
  <si>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</si>
  <si>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</si>
  <si>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</si>
  <si>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</si>
  <si>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</si>
  <si>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</si>
  <si>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</si>
  <si>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</si>
  <si>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</si>
  <si>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</si>
  <si>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</si>
  <si>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</si>
  <si>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</si>
  <si>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</si>
  <si>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</si>
  <si>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</si>
  <si>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</si>
  <si>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</si>
  <si>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11 - Zemní práce - přípravné a přidružené práce</t>
  </si>
  <si>
    <t xml:space="preserve">    5 - Komunikace pozemní</t>
  </si>
  <si>
    <t xml:space="preserve">    91 - Doplňující konstrukce a práce pozemních komunikací, letišť a ploch</t>
  </si>
  <si>
    <t xml:space="preserve">    997 - Přesun sutě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</si>
  <si>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</si>
  <si>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</si>
  <si>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</si>
  <si>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</si>
  <si>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</si>
  <si>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</si>
  <si>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</si>
  <si>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</si>
  <si>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</si>
  <si>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</si>
  <si>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</si>
  <si>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</si>
  <si>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</si>
  <si>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</si>
  <si>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</si>
  <si>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</si>
  <si>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</si>
  <si>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</si>
  <si>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Zemní práce - přípravné a přidružené práce</t>
  </si>
  <si>
    <t>K</t>
  </si>
  <si>
    <t>113107170</t>
  </si>
  <si>
    <t>Odstranění krytu z betonu prostého tl do 100 mm strojně plochy přes 50 do 200 m2</t>
  </si>
  <si>
    <t>m2</t>
  </si>
  <si>
    <t>4</t>
  </si>
  <si>
    <t>-203909411</t>
  </si>
  <si>
    <t>VV</t>
  </si>
  <si>
    <t>stávající betonová deska</t>
  </si>
  <si>
    <t>70</t>
  </si>
  <si>
    <t>113154114</t>
  </si>
  <si>
    <t>Frézování živičného krytu tl 100 mm pruh š 0,5 m pl do 500 m2 bez překážek v trase</t>
  </si>
  <si>
    <t>194937203</t>
  </si>
  <si>
    <t>5</t>
  </si>
  <si>
    <t>Komunikace pozemní</t>
  </si>
  <si>
    <t>3</t>
  </si>
  <si>
    <t>573111113</t>
  </si>
  <si>
    <t>Postřik živičný infiltrační s posypem z asfaltu množství 1,5 kg/m2</t>
  </si>
  <si>
    <t>1202699480</t>
  </si>
  <si>
    <t>573231108</t>
  </si>
  <si>
    <t>Postřik živičný spojovací ze silniční emulze v množství 0,50 kg/m2</t>
  </si>
  <si>
    <t>-1781672697</t>
  </si>
  <si>
    <t>565145121</t>
  </si>
  <si>
    <t>Asfaltový beton vrstva podkladní ACP 16 (obalované kamenivo OKS) tl 60 mm š přes 3 m</t>
  </si>
  <si>
    <t>-1053498892</t>
  </si>
  <si>
    <t>6</t>
  </si>
  <si>
    <t>577134221</t>
  </si>
  <si>
    <t>Asfaltový beton vrstva obrusná ACO 11 (ABS) tř. II tl 40 mm š přes 3 m z nemodifikovaného asfaltu</t>
  </si>
  <si>
    <t>688373436</t>
  </si>
  <si>
    <t>91</t>
  </si>
  <si>
    <t>Doplňující konstrukce a práce pozemních komunikací, letišť a ploch</t>
  </si>
  <si>
    <t>7</t>
  </si>
  <si>
    <t>9100000R1</t>
  </si>
  <si>
    <t xml:space="preserve">Demontáž, dočasné umístění a zpětná montáž svislé dopravní značky </t>
  </si>
  <si>
    <t>kus</t>
  </si>
  <si>
    <t>-252664805</t>
  </si>
  <si>
    <t>8</t>
  </si>
  <si>
    <t>919735112</t>
  </si>
  <si>
    <t>Řezání stávajícího živičného krytu hl přes 50 do 100 mm</t>
  </si>
  <si>
    <t>m</t>
  </si>
  <si>
    <t>1039902278</t>
  </si>
  <si>
    <t>9</t>
  </si>
  <si>
    <t>919732221</t>
  </si>
  <si>
    <t>Styčná spára napojení nového živičného povrchu na stávající za tepla š 15 mm hl 25 mm bez prořezání</t>
  </si>
  <si>
    <t>438368752</t>
  </si>
  <si>
    <t>997</t>
  </si>
  <si>
    <t>Přesun sutě</t>
  </si>
  <si>
    <t>10</t>
  </si>
  <si>
    <t>997221551</t>
  </si>
  <si>
    <t>Vodorovná doprava suti ze sypkých materiálů do 1 km</t>
  </si>
  <si>
    <t>t</t>
  </si>
  <si>
    <t>1327299621</t>
  </si>
  <si>
    <t>118</t>
  </si>
  <si>
    <t>997221559</t>
  </si>
  <si>
    <t>Příplatek za každý další 1 km u vodorovné dopravy suti ze sypkých materiálů</t>
  </si>
  <si>
    <t>1092221362</t>
  </si>
  <si>
    <t>předpoklad</t>
  </si>
  <si>
    <t>odvoz suti se upřesní při realizaci</t>
  </si>
  <si>
    <t>celkem cca 30km</t>
  </si>
  <si>
    <t>118*29</t>
  </si>
  <si>
    <t>997221861</t>
  </si>
  <si>
    <t>Poplatek za uložení na recyklační skládce (skládkovné) stavebního odpadu z prostého betonu pod kódem 17 01 01</t>
  </si>
  <si>
    <t>1389508714</t>
  </si>
  <si>
    <t>13</t>
  </si>
  <si>
    <t>997221875</t>
  </si>
  <si>
    <t>Poplatek za uložení na recyklační skládce (skládkovné) stavebního odpadu asfaltového bez obsahu dehtu zatříděného do Katalogu odpadů pod kódem 17 03 02</t>
  </si>
  <si>
    <t>1092134974</t>
  </si>
  <si>
    <t>VRN</t>
  </si>
  <si>
    <t>Vedlejší rozpočtové náklady</t>
  </si>
  <si>
    <t>14</t>
  </si>
  <si>
    <t>0100000R2</t>
  </si>
  <si>
    <t>Vytýčení základních směrových a výškových bodů stavby</t>
  </si>
  <si>
    <t>kpl</t>
  </si>
  <si>
    <t>1024</t>
  </si>
  <si>
    <t>875594155</t>
  </si>
  <si>
    <t>15</t>
  </si>
  <si>
    <t>0300000R1</t>
  </si>
  <si>
    <t>Zařízení staveniště - vybavení (buňky, TOI), zabezpečení, zrušení staveniště, připojení na inženýrské sítě</t>
  </si>
  <si>
    <t>-1749490092</t>
  </si>
  <si>
    <t>P</t>
  </si>
  <si>
    <t>Poznámka k položce:_x000d_
vč.uvedení okolí (terénu) do původního stavu</t>
  </si>
  <si>
    <t>16</t>
  </si>
  <si>
    <t>0300000R2</t>
  </si>
  <si>
    <t>Dopravní opatření po dobu výstavby vč.projednání</t>
  </si>
  <si>
    <t>540013177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</si>
</sst>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4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6</v>
      </c>
    </row>
    <row r="5" s="1" customFormat="1" ht="12" customHeight="1">
      <c r="B5" s="20"/>
      <c r="C5" s="21"/>
      <c r="D5" s="25" t="s">
        <v>12</v>
      </c>
      <c r="E5" s="21"/>
      <c r="F5" s="21"/>
      <c r="G5" s="21"/>
      <c r="H5" s="21"/>
      <c r="I5" s="21"/>
      <c r="J5" s="21"/>
      <c r="K5" s="26" t="s">
        <v>13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14</v>
      </c>
      <c r="BS5" s="16" t="s">
        <v>6</v>
      </c>
    </row>
    <row r="6" s="1" customFormat="1" ht="36.96" customHeight="1">
      <c r="B6" s="20"/>
      <c r="C6" s="21"/>
      <c r="D6" s="28" t="s">
        <v>15</v>
      </c>
      <c r="E6" s="21"/>
      <c r="F6" s="21"/>
      <c r="G6" s="21"/>
      <c r="H6" s="21"/>
      <c r="I6" s="21"/>
      <c r="J6" s="21"/>
      <c r="K6" s="29" t="s">
        <v>16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18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21</v>
      </c>
      <c r="AL8" s="21"/>
      <c r="AM8" s="21"/>
      <c r="AN8" s="32" t="s">
        <v>22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24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12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SONA6893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15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Plocha u objektu Potůčky č.p.29, p.p.č 370/1 v k.ú.Potůčky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19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21</v>
      </c>
      <c r="AJ87" s="39"/>
      <c r="AK87" s="39"/>
      <c r="AL87" s="39"/>
      <c r="AM87" s="78" t="str">
        <f>IF(AN8= "","",AN8)</f>
        <v>6. 5. 2024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23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Obec potůčky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>PDS Ing.J.Kameník, Ostrov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25.6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>Neubauerová Soňa, SK-Projekt Ostrov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1" t="s">
        <v>72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73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74</v>
      </c>
      <c r="BT94" s="116" t="s">
        <v>75</v>
      </c>
      <c r="BV94" s="116" t="s">
        <v>76</v>
      </c>
      <c r="BW94" s="116" t="s">
        <v>5</v>
      </c>
      <c r="BX94" s="116" t="s">
        <v>77</v>
      </c>
      <c r="CL94" s="116" t="s">
        <v>1</v>
      </c>
    </row>
    <row r="95" s="7" customFormat="1" ht="24.75" customHeight="1">
      <c r="A95" s="117" t="s">
        <v>78</v>
      </c>
      <c r="B95" s="118"/>
      <c r="C95" s="119"/>
      <c r="D95" s="120" t="s">
        <v>13</v>
      </c>
      <c r="E95" s="120"/>
      <c r="F95" s="120"/>
      <c r="G95" s="120"/>
      <c r="H95" s="120"/>
      <c r="I95" s="121"/>
      <c r="J95" s="120" t="s">
        <v>16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'SONA6893 - Plocha u objek...'!J28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79</v>
      </c>
      <c r="AR95" s="124"/>
      <c r="AS95" s="125">
        <v>0</v>
      </c>
      <c r="AT95" s="126">
        <f>ROUND(SUM(AV95:AW95),2)</f>
        <v>0</v>
      </c>
      <c r="AU95" s="127">
        <f>'SONA6893 - Plocha u objek...'!P118</f>
        <v>0</v>
      </c>
      <c r="AV95" s="126">
        <f>'SONA6893 - Plocha u objek...'!J31</f>
        <v>0</v>
      </c>
      <c r="AW95" s="126">
        <f>'SONA6893 - Plocha u objek...'!J32</f>
        <v>0</v>
      </c>
      <c r="AX95" s="126">
        <f>'SONA6893 - Plocha u objek...'!J33</f>
        <v>0</v>
      </c>
      <c r="AY95" s="126">
        <f>'SONA6893 - Plocha u objek...'!J34</f>
        <v>0</v>
      </c>
      <c r="AZ95" s="126">
        <f>'SONA6893 - Plocha u objek...'!F31</f>
        <v>0</v>
      </c>
      <c r="BA95" s="126">
        <f>'SONA6893 - Plocha u objek...'!F32</f>
        <v>0</v>
      </c>
      <c r="BB95" s="126">
        <f>'SONA6893 - Plocha u objek...'!F33</f>
        <v>0</v>
      </c>
      <c r="BC95" s="126">
        <f>'SONA6893 - Plocha u objek...'!F34</f>
        <v>0</v>
      </c>
      <c r="BD95" s="128">
        <f>'SONA6893 - Plocha u objek...'!F35</f>
        <v>0</v>
      </c>
      <c r="BE95" s="7"/>
      <c r="BT95" s="129" t="s">
        <v>80</v>
      </c>
      <c r="BU95" s="129" t="s">
        <v>81</v>
      </c>
      <c r="BV95" s="129" t="s">
        <v>76</v>
      </c>
      <c r="BW95" s="129" t="s">
        <v>5</v>
      </c>
      <c r="BX95" s="129" t="s">
        <v>77</v>
      </c>
      <c r="CL95" s="129" t="s">
        <v>1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3TYjmbkCMww1aQ7TvWS2wHh7knBU21cGdtYFNSJOHrYFSTer3OO8290bBc4Xr+9Mi3oL4NJOXgZUNIbmcZ727Q==" hashValue="UZnSgH9ocx7fACAnoOlRGxCX8Dm8Xzsb3fvd88RjnQIU8XA70uv21ZmHle7M02ZQTpz9w/qDVh2mIoDMB4hfb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NA6893 - Plocha u obje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19"/>
      <c r="AT3" s="16" t="s">
        <v>82</v>
      </c>
    </row>
    <row r="4" s="1" customFormat="1" ht="24.96" customHeight="1">
      <c r="B4" s="19"/>
      <c r="D4" s="132" t="s">
        <v>83</v>
      </c>
      <c r="L4" s="19"/>
      <c r="M4" s="133" t="s">
        <v>10</v>
      </c>
      <c r="AT4" s="16" t="s">
        <v>4</v>
      </c>
    </row>
    <row r="5" s="1" customFormat="1" ht="6.96" customHeight="1">
      <c r="B5" s="19"/>
      <c r="L5" s="19"/>
    </row>
    <row r="6" s="2" customFormat="1" ht="12" customHeight="1">
      <c r="A6" s="37"/>
      <c r="B6" s="43"/>
      <c r="C6" s="37"/>
      <c r="D6" s="134" t="s">
        <v>15</v>
      </c>
      <c r="E6" s="37"/>
      <c r="F6" s="37"/>
      <c r="G6" s="37"/>
      <c r="H6" s="37"/>
      <c r="I6" s="37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3"/>
      <c r="C7" s="37"/>
      <c r="D7" s="37"/>
      <c r="E7" s="135" t="s">
        <v>16</v>
      </c>
      <c r="F7" s="37"/>
      <c r="G7" s="37"/>
      <c r="H7" s="37"/>
      <c r="I7" s="37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3"/>
      <c r="C8" s="37"/>
      <c r="D8" s="37"/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3"/>
      <c r="C9" s="37"/>
      <c r="D9" s="134" t="s">
        <v>17</v>
      </c>
      <c r="E9" s="37"/>
      <c r="F9" s="136" t="s">
        <v>1</v>
      </c>
      <c r="G9" s="37"/>
      <c r="H9" s="37"/>
      <c r="I9" s="134" t="s">
        <v>18</v>
      </c>
      <c r="J9" s="136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4" t="s">
        <v>19</v>
      </c>
      <c r="E10" s="37"/>
      <c r="F10" s="136" t="s">
        <v>20</v>
      </c>
      <c r="G10" s="37"/>
      <c r="H10" s="37"/>
      <c r="I10" s="134" t="s">
        <v>21</v>
      </c>
      <c r="J10" s="137" t="str">
        <f>'Rekapitulace stavby'!AN8</f>
        <v>6. 5. 2024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3"/>
      <c r="C11" s="37"/>
      <c r="D11" s="37"/>
      <c r="E11" s="37"/>
      <c r="F11" s="37"/>
      <c r="G11" s="37"/>
      <c r="H11" s="37"/>
      <c r="I11" s="37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4" t="s">
        <v>23</v>
      </c>
      <c r="E12" s="37"/>
      <c r="F12" s="37"/>
      <c r="G12" s="37"/>
      <c r="H12" s="37"/>
      <c r="I12" s="134" t="s">
        <v>24</v>
      </c>
      <c r="J12" s="136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3"/>
      <c r="C13" s="37"/>
      <c r="D13" s="37"/>
      <c r="E13" s="136" t="s">
        <v>25</v>
      </c>
      <c r="F13" s="37"/>
      <c r="G13" s="37"/>
      <c r="H13" s="37"/>
      <c r="I13" s="134" t="s">
        <v>26</v>
      </c>
      <c r="J13" s="136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3"/>
      <c r="C14" s="37"/>
      <c r="D14" s="37"/>
      <c r="E14" s="37"/>
      <c r="F14" s="37"/>
      <c r="G14" s="37"/>
      <c r="H14" s="37"/>
      <c r="I14" s="37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3"/>
      <c r="C15" s="37"/>
      <c r="D15" s="134" t="s">
        <v>27</v>
      </c>
      <c r="E15" s="37"/>
      <c r="F15" s="37"/>
      <c r="G15" s="37"/>
      <c r="H15" s="37"/>
      <c r="I15" s="134" t="s">
        <v>24</v>
      </c>
      <c r="J15" s="32" t="str">
        <f>'Rekapitulace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3"/>
      <c r="C16" s="37"/>
      <c r="D16" s="37"/>
      <c r="E16" s="32" t="str">
        <f>'Rekapitulace stavby'!E14</f>
        <v>Vyplň údaj</v>
      </c>
      <c r="F16" s="136"/>
      <c r="G16" s="136"/>
      <c r="H16" s="136"/>
      <c r="I16" s="134" t="s">
        <v>26</v>
      </c>
      <c r="J16" s="32" t="str">
        <f>'Rekapitulace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3"/>
      <c r="C17" s="37"/>
      <c r="D17" s="37"/>
      <c r="E17" s="37"/>
      <c r="F17" s="37"/>
      <c r="G17" s="37"/>
      <c r="H17" s="37"/>
      <c r="I17" s="37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3"/>
      <c r="C18" s="37"/>
      <c r="D18" s="134" t="s">
        <v>29</v>
      </c>
      <c r="E18" s="37"/>
      <c r="F18" s="37"/>
      <c r="G18" s="37"/>
      <c r="H18" s="37"/>
      <c r="I18" s="134" t="s">
        <v>24</v>
      </c>
      <c r="J18" s="136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3"/>
      <c r="C19" s="37"/>
      <c r="D19" s="37"/>
      <c r="E19" s="136" t="s">
        <v>30</v>
      </c>
      <c r="F19" s="37"/>
      <c r="G19" s="37"/>
      <c r="H19" s="37"/>
      <c r="I19" s="134" t="s">
        <v>26</v>
      </c>
      <c r="J19" s="136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3"/>
      <c r="C20" s="37"/>
      <c r="D20" s="37"/>
      <c r="E20" s="37"/>
      <c r="F20" s="37"/>
      <c r="G20" s="37"/>
      <c r="H20" s="37"/>
      <c r="I20" s="37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3"/>
      <c r="C21" s="37"/>
      <c r="D21" s="134" t="s">
        <v>32</v>
      </c>
      <c r="E21" s="37"/>
      <c r="F21" s="37"/>
      <c r="G21" s="37"/>
      <c r="H21" s="37"/>
      <c r="I21" s="134" t="s">
        <v>24</v>
      </c>
      <c r="J21" s="136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3"/>
      <c r="C22" s="37"/>
      <c r="D22" s="37"/>
      <c r="E22" s="136" t="s">
        <v>33</v>
      </c>
      <c r="F22" s="37"/>
      <c r="G22" s="37"/>
      <c r="H22" s="37"/>
      <c r="I22" s="134" t="s">
        <v>26</v>
      </c>
      <c r="J22" s="136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3"/>
      <c r="C23" s="37"/>
      <c r="D23" s="37"/>
      <c r="E23" s="37"/>
      <c r="F23" s="37"/>
      <c r="G23" s="37"/>
      <c r="H23" s="37"/>
      <c r="I23" s="37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3"/>
      <c r="C24" s="37"/>
      <c r="D24" s="134" t="s">
        <v>34</v>
      </c>
      <c r="E24" s="37"/>
      <c r="F24" s="37"/>
      <c r="G24" s="37"/>
      <c r="H24" s="37"/>
      <c r="I24" s="37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38"/>
      <c r="B25" s="139"/>
      <c r="C25" s="138"/>
      <c r="D25" s="138"/>
      <c r="E25" s="140" t="s">
        <v>1</v>
      </c>
      <c r="F25" s="140"/>
      <c r="G25" s="140"/>
      <c r="H25" s="140"/>
      <c r="I25" s="138"/>
      <c r="J25" s="138"/>
      <c r="K25" s="138"/>
      <c r="L25" s="141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</row>
    <row r="26" s="2" customFormat="1" ht="6.96" customHeight="1">
      <c r="A26" s="37"/>
      <c r="B26" s="43"/>
      <c r="C26" s="37"/>
      <c r="D26" s="37"/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142"/>
      <c r="E27" s="142"/>
      <c r="F27" s="142"/>
      <c r="G27" s="142"/>
      <c r="H27" s="142"/>
      <c r="I27" s="142"/>
      <c r="J27" s="142"/>
      <c r="K27" s="14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3"/>
      <c r="C28" s="37"/>
      <c r="D28" s="143" t="s">
        <v>35</v>
      </c>
      <c r="E28" s="37"/>
      <c r="F28" s="37"/>
      <c r="G28" s="37"/>
      <c r="H28" s="37"/>
      <c r="I28" s="37"/>
      <c r="J28" s="144">
        <f>ROUND(J118,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2"/>
      <c r="E29" s="142"/>
      <c r="F29" s="142"/>
      <c r="G29" s="142"/>
      <c r="H29" s="142"/>
      <c r="I29" s="142"/>
      <c r="J29" s="142"/>
      <c r="K29" s="14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3"/>
      <c r="C30" s="37"/>
      <c r="D30" s="37"/>
      <c r="E30" s="37"/>
      <c r="F30" s="145" t="s">
        <v>37</v>
      </c>
      <c r="G30" s="37"/>
      <c r="H30" s="37"/>
      <c r="I30" s="145" t="s">
        <v>36</v>
      </c>
      <c r="J30" s="145" t="s">
        <v>38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3"/>
      <c r="C31" s="37"/>
      <c r="D31" s="146" t="s">
        <v>39</v>
      </c>
      <c r="E31" s="134" t="s">
        <v>40</v>
      </c>
      <c r="F31" s="147">
        <f>ROUND((SUM(BE118:BE148)),  2)</f>
        <v>0</v>
      </c>
      <c r="G31" s="37"/>
      <c r="H31" s="37"/>
      <c r="I31" s="148">
        <v>0.20999999999999999</v>
      </c>
      <c r="J31" s="147">
        <f>ROUND(((SUM(BE118:BE148))*I31), 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134" t="s">
        <v>41</v>
      </c>
      <c r="F32" s="147">
        <f>ROUND((SUM(BF118:BF148)),  2)</f>
        <v>0</v>
      </c>
      <c r="G32" s="37"/>
      <c r="H32" s="37"/>
      <c r="I32" s="148">
        <v>0.12</v>
      </c>
      <c r="J32" s="147">
        <f>ROUND(((SUM(BF118:BF148))*I32), 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3"/>
      <c r="C33" s="37"/>
      <c r="D33" s="37"/>
      <c r="E33" s="134" t="s">
        <v>42</v>
      </c>
      <c r="F33" s="147">
        <f>ROUND((SUM(BG118:BG148)),  2)</f>
        <v>0</v>
      </c>
      <c r="G33" s="37"/>
      <c r="H33" s="37"/>
      <c r="I33" s="148">
        <v>0.20999999999999999</v>
      </c>
      <c r="J33" s="147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3"/>
      <c r="C34" s="37"/>
      <c r="D34" s="37"/>
      <c r="E34" s="134" t="s">
        <v>43</v>
      </c>
      <c r="F34" s="147">
        <f>ROUND((SUM(BH118:BH148)),  2)</f>
        <v>0</v>
      </c>
      <c r="G34" s="37"/>
      <c r="H34" s="37"/>
      <c r="I34" s="148">
        <v>0.12</v>
      </c>
      <c r="J34" s="147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4" t="s">
        <v>44</v>
      </c>
      <c r="F35" s="147">
        <f>ROUND((SUM(BI118:BI148)),  2)</f>
        <v>0</v>
      </c>
      <c r="G35" s="37"/>
      <c r="H35" s="37"/>
      <c r="I35" s="148">
        <v>0</v>
      </c>
      <c r="J35" s="147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3"/>
      <c r="C36" s="37"/>
      <c r="D36" s="37"/>
      <c r="E36" s="37"/>
      <c r="F36" s="37"/>
      <c r="G36" s="37"/>
      <c r="H36" s="37"/>
      <c r="I36" s="37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3"/>
      <c r="C37" s="149"/>
      <c r="D37" s="150" t="s">
        <v>45</v>
      </c>
      <c r="E37" s="151"/>
      <c r="F37" s="151"/>
      <c r="G37" s="152" t="s">
        <v>46</v>
      </c>
      <c r="H37" s="153" t="s">
        <v>47</v>
      </c>
      <c r="I37" s="151"/>
      <c r="J37" s="154">
        <f>SUM(J28:J35)</f>
        <v>0</v>
      </c>
      <c r="K37" s="155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9"/>
      <c r="L39" s="19"/>
    </row>
    <row r="40" s="1" customFormat="1" ht="14.4" customHeight="1">
      <c r="B40" s="19"/>
      <c r="L40" s="19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84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Plocha u objektu Potůčky č.p.29, p.p.č 370/1 v k.ú.Potůčky</v>
      </c>
      <c r="F85" s="39"/>
      <c r="G85" s="39"/>
      <c r="H85" s="39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19</v>
      </c>
      <c r="D87" s="39"/>
      <c r="E87" s="39"/>
      <c r="F87" s="26" t="str">
        <f>F10</f>
        <v xml:space="preserve"> </v>
      </c>
      <c r="G87" s="39"/>
      <c r="H87" s="39"/>
      <c r="I87" s="31" t="s">
        <v>21</v>
      </c>
      <c r="J87" s="78" t="str">
        <f>IF(J10="","",J10)</f>
        <v>6. 5. 2024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25.65" customHeight="1">
      <c r="A89" s="37"/>
      <c r="B89" s="38"/>
      <c r="C89" s="31" t="s">
        <v>23</v>
      </c>
      <c r="D89" s="39"/>
      <c r="E89" s="39"/>
      <c r="F89" s="26" t="str">
        <f>E13</f>
        <v>Obec potůčky</v>
      </c>
      <c r="G89" s="39"/>
      <c r="H89" s="39"/>
      <c r="I89" s="31" t="s">
        <v>29</v>
      </c>
      <c r="J89" s="35" t="str">
        <f>E19</f>
        <v>PDS Ing.J.Kameník, Ostrov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25.65" customHeight="1">
      <c r="A90" s="37"/>
      <c r="B90" s="38"/>
      <c r="C90" s="31" t="s">
        <v>27</v>
      </c>
      <c r="D90" s="39"/>
      <c r="E90" s="39"/>
      <c r="F90" s="26" t="str">
        <f>IF(E16="","",E16)</f>
        <v>Vyplň údaj</v>
      </c>
      <c r="G90" s="39"/>
      <c r="H90" s="39"/>
      <c r="I90" s="31" t="s">
        <v>32</v>
      </c>
      <c r="J90" s="35" t="str">
        <f>E22</f>
        <v>Neubauerová Soňa, SK-Projekt Ostrov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67" t="s">
        <v>85</v>
      </c>
      <c r="D92" s="168"/>
      <c r="E92" s="168"/>
      <c r="F92" s="168"/>
      <c r="G92" s="168"/>
      <c r="H92" s="168"/>
      <c r="I92" s="168"/>
      <c r="J92" s="169" t="s">
        <v>86</v>
      </c>
      <c r="K92" s="168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70" t="s">
        <v>87</v>
      </c>
      <c r="D94" s="39"/>
      <c r="E94" s="39"/>
      <c r="F94" s="39"/>
      <c r="G94" s="39"/>
      <c r="H94" s="39"/>
      <c r="I94" s="39"/>
      <c r="J94" s="109">
        <f>J118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6" t="s">
        <v>88</v>
      </c>
    </row>
    <row r="95" s="9" customFormat="1" ht="24.96" customHeight="1">
      <c r="A95" s="9"/>
      <c r="B95" s="171"/>
      <c r="C95" s="172"/>
      <c r="D95" s="173" t="s">
        <v>89</v>
      </c>
      <c r="E95" s="174"/>
      <c r="F95" s="174"/>
      <c r="G95" s="174"/>
      <c r="H95" s="174"/>
      <c r="I95" s="174"/>
      <c r="J95" s="175">
        <f>J119</f>
        <v>0</v>
      </c>
      <c r="K95" s="172"/>
      <c r="L95" s="176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7"/>
      <c r="C96" s="178"/>
      <c r="D96" s="179" t="s">
        <v>90</v>
      </c>
      <c r="E96" s="180"/>
      <c r="F96" s="180"/>
      <c r="G96" s="180"/>
      <c r="H96" s="180"/>
      <c r="I96" s="180"/>
      <c r="J96" s="181">
        <f>J120</f>
        <v>0</v>
      </c>
      <c r="K96" s="178"/>
      <c r="L96" s="18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7"/>
      <c r="C97" s="178"/>
      <c r="D97" s="179" t="s">
        <v>91</v>
      </c>
      <c r="E97" s="180"/>
      <c r="F97" s="180"/>
      <c r="G97" s="180"/>
      <c r="H97" s="180"/>
      <c r="I97" s="180"/>
      <c r="J97" s="181">
        <f>J125</f>
        <v>0</v>
      </c>
      <c r="K97" s="178"/>
      <c r="L97" s="18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7"/>
      <c r="C98" s="178"/>
      <c r="D98" s="179" t="s">
        <v>92</v>
      </c>
      <c r="E98" s="180"/>
      <c r="F98" s="180"/>
      <c r="G98" s="180"/>
      <c r="H98" s="180"/>
      <c r="I98" s="180"/>
      <c r="J98" s="181">
        <f>J130</f>
        <v>0</v>
      </c>
      <c r="K98" s="178"/>
      <c r="L98" s="18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7"/>
      <c r="C99" s="178"/>
      <c r="D99" s="179" t="s">
        <v>93</v>
      </c>
      <c r="E99" s="180"/>
      <c r="F99" s="180"/>
      <c r="G99" s="180"/>
      <c r="H99" s="180"/>
      <c r="I99" s="180"/>
      <c r="J99" s="181">
        <f>J134</f>
        <v>0</v>
      </c>
      <c r="K99" s="178"/>
      <c r="L99" s="18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1"/>
      <c r="C100" s="172"/>
      <c r="D100" s="173" t="s">
        <v>94</v>
      </c>
      <c r="E100" s="174"/>
      <c r="F100" s="174"/>
      <c r="G100" s="174"/>
      <c r="H100" s="174"/>
      <c r="I100" s="174"/>
      <c r="J100" s="175">
        <f>J144</f>
        <v>0</v>
      </c>
      <c r="K100" s="172"/>
      <c r="L100" s="17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95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75" t="str">
        <f>E7</f>
        <v>Plocha u objektu Potůčky č.p.29, p.p.č 370/1 v k.ú.Potůčky</v>
      </c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19</v>
      </c>
      <c r="D112" s="39"/>
      <c r="E112" s="39"/>
      <c r="F112" s="26" t="str">
        <f>F10</f>
        <v xml:space="preserve"> </v>
      </c>
      <c r="G112" s="39"/>
      <c r="H112" s="39"/>
      <c r="I112" s="31" t="s">
        <v>21</v>
      </c>
      <c r="J112" s="78" t="str">
        <f>IF(J10="","",J10)</f>
        <v>6. 5. 2024</v>
      </c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5.65" customHeight="1">
      <c r="A114" s="37"/>
      <c r="B114" s="38"/>
      <c r="C114" s="31" t="s">
        <v>23</v>
      </c>
      <c r="D114" s="39"/>
      <c r="E114" s="39"/>
      <c r="F114" s="26" t="str">
        <f>E13</f>
        <v>Obec potůčky</v>
      </c>
      <c r="G114" s="39"/>
      <c r="H114" s="39"/>
      <c r="I114" s="31" t="s">
        <v>29</v>
      </c>
      <c r="J114" s="35" t="str">
        <f>E19</f>
        <v>PDS Ing.J.Kameník, Ostrov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27</v>
      </c>
      <c r="D115" s="39"/>
      <c r="E115" s="39"/>
      <c r="F115" s="26" t="str">
        <f>IF(E16="","",E16)</f>
        <v>Vyplň údaj</v>
      </c>
      <c r="G115" s="39"/>
      <c r="H115" s="39"/>
      <c r="I115" s="31" t="s">
        <v>32</v>
      </c>
      <c r="J115" s="35" t="str">
        <f>E22</f>
        <v>Neubauerová Soňa, SK-Projekt Ostrov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0.32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11" customFormat="1" ht="29.28" customHeight="1">
      <c r="A117" s="183"/>
      <c r="B117" s="184"/>
      <c r="C117" s="185" t="s">
        <v>96</v>
      </c>
      <c r="D117" s="186" t="s">
        <v>60</v>
      </c>
      <c r="E117" s="186" t="s">
        <v>56</v>
      </c>
      <c r="F117" s="186" t="s">
        <v>57</v>
      </c>
      <c r="G117" s="186" t="s">
        <v>97</v>
      </c>
      <c r="H117" s="186" t="s">
        <v>98</v>
      </c>
      <c r="I117" s="186" t="s">
        <v>99</v>
      </c>
      <c r="J117" s="187" t="s">
        <v>86</v>
      </c>
      <c r="K117" s="188" t="s">
        <v>100</v>
      </c>
      <c r="L117" s="189"/>
      <c r="M117" s="99" t="s">
        <v>1</v>
      </c>
      <c r="N117" s="100" t="s">
        <v>39</v>
      </c>
      <c r="O117" s="100" t="s">
        <v>101</v>
      </c>
      <c r="P117" s="100" t="s">
        <v>102</v>
      </c>
      <c r="Q117" s="100" t="s">
        <v>103</v>
      </c>
      <c r="R117" s="100" t="s">
        <v>104</v>
      </c>
      <c r="S117" s="100" t="s">
        <v>105</v>
      </c>
      <c r="T117" s="101" t="s">
        <v>106</v>
      </c>
      <c r="U117" s="183"/>
      <c r="V117" s="183"/>
      <c r="W117" s="183"/>
      <c r="X117" s="183"/>
      <c r="Y117" s="183"/>
      <c r="Z117" s="183"/>
      <c r="AA117" s="183"/>
      <c r="AB117" s="183"/>
      <c r="AC117" s="183"/>
      <c r="AD117" s="183"/>
      <c r="AE117" s="183"/>
    </row>
    <row r="118" s="2" customFormat="1" ht="22.8" customHeight="1">
      <c r="A118" s="37"/>
      <c r="B118" s="38"/>
      <c r="C118" s="106" t="s">
        <v>107</v>
      </c>
      <c r="D118" s="39"/>
      <c r="E118" s="39"/>
      <c r="F118" s="39"/>
      <c r="G118" s="39"/>
      <c r="H118" s="39"/>
      <c r="I118" s="39"/>
      <c r="J118" s="190">
        <f>BK118</f>
        <v>0</v>
      </c>
      <c r="K118" s="39"/>
      <c r="L118" s="43"/>
      <c r="M118" s="102"/>
      <c r="N118" s="191"/>
      <c r="O118" s="103"/>
      <c r="P118" s="192">
        <f>P119+P144</f>
        <v>0</v>
      </c>
      <c r="Q118" s="103"/>
      <c r="R118" s="192">
        <f>R119+R144</f>
        <v>0.12520000000000001</v>
      </c>
      <c r="S118" s="103"/>
      <c r="T118" s="193">
        <f>T119+T144</f>
        <v>118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74</v>
      </c>
      <c r="AU118" s="16" t="s">
        <v>88</v>
      </c>
      <c r="BK118" s="194">
        <f>BK119+BK144</f>
        <v>0</v>
      </c>
    </row>
    <row r="119" s="12" customFormat="1" ht="25.92" customHeight="1">
      <c r="A119" s="12"/>
      <c r="B119" s="195"/>
      <c r="C119" s="196"/>
      <c r="D119" s="197" t="s">
        <v>74</v>
      </c>
      <c r="E119" s="198" t="s">
        <v>108</v>
      </c>
      <c r="F119" s="198" t="s">
        <v>109</v>
      </c>
      <c r="G119" s="196"/>
      <c r="H119" s="196"/>
      <c r="I119" s="199"/>
      <c r="J119" s="200">
        <f>BK119</f>
        <v>0</v>
      </c>
      <c r="K119" s="196"/>
      <c r="L119" s="201"/>
      <c r="M119" s="202"/>
      <c r="N119" s="203"/>
      <c r="O119" s="203"/>
      <c r="P119" s="204">
        <f>P120+P125+P130+P134</f>
        <v>0</v>
      </c>
      <c r="Q119" s="203"/>
      <c r="R119" s="204">
        <f>R120+R125+R130+R134</f>
        <v>0.12520000000000001</v>
      </c>
      <c r="S119" s="203"/>
      <c r="T119" s="205">
        <f>T120+T125+T130+T134</f>
        <v>118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6" t="s">
        <v>80</v>
      </c>
      <c r="AT119" s="207" t="s">
        <v>74</v>
      </c>
      <c r="AU119" s="207" t="s">
        <v>75</v>
      </c>
      <c r="AY119" s="206" t="s">
        <v>110</v>
      </c>
      <c r="BK119" s="208">
        <f>BK120+BK125+BK130+BK134</f>
        <v>0</v>
      </c>
    </row>
    <row r="120" s="12" customFormat="1" ht="22.8" customHeight="1">
      <c r="A120" s="12"/>
      <c r="B120" s="195"/>
      <c r="C120" s="196"/>
      <c r="D120" s="197" t="s">
        <v>74</v>
      </c>
      <c r="E120" s="209" t="s">
        <v>111</v>
      </c>
      <c r="F120" s="209" t="s">
        <v>112</v>
      </c>
      <c r="G120" s="196"/>
      <c r="H120" s="196"/>
      <c r="I120" s="199"/>
      <c r="J120" s="210">
        <f>BK120</f>
        <v>0</v>
      </c>
      <c r="K120" s="196"/>
      <c r="L120" s="201"/>
      <c r="M120" s="202"/>
      <c r="N120" s="203"/>
      <c r="O120" s="203"/>
      <c r="P120" s="204">
        <f>SUM(P121:P124)</f>
        <v>0</v>
      </c>
      <c r="Q120" s="203"/>
      <c r="R120" s="204">
        <f>SUM(R121:R124)</f>
        <v>0.035200000000000002</v>
      </c>
      <c r="S120" s="203"/>
      <c r="T120" s="205">
        <f>SUM(T121:T124)</f>
        <v>118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6" t="s">
        <v>80</v>
      </c>
      <c r="AT120" s="207" t="s">
        <v>74</v>
      </c>
      <c r="AU120" s="207" t="s">
        <v>80</v>
      </c>
      <c r="AY120" s="206" t="s">
        <v>110</v>
      </c>
      <c r="BK120" s="208">
        <f>SUM(BK121:BK124)</f>
        <v>0</v>
      </c>
    </row>
    <row r="121" s="2" customFormat="1" ht="24.15" customHeight="1">
      <c r="A121" s="37"/>
      <c r="B121" s="38"/>
      <c r="C121" s="211" t="s">
        <v>80</v>
      </c>
      <c r="D121" s="211" t="s">
        <v>113</v>
      </c>
      <c r="E121" s="212" t="s">
        <v>114</v>
      </c>
      <c r="F121" s="213" t="s">
        <v>115</v>
      </c>
      <c r="G121" s="214" t="s">
        <v>116</v>
      </c>
      <c r="H121" s="215">
        <v>70</v>
      </c>
      <c r="I121" s="216"/>
      <c r="J121" s="215">
        <f>ROUND(I121*H121,2)</f>
        <v>0</v>
      </c>
      <c r="K121" s="217"/>
      <c r="L121" s="43"/>
      <c r="M121" s="218" t="s">
        <v>1</v>
      </c>
      <c r="N121" s="219" t="s">
        <v>40</v>
      </c>
      <c r="O121" s="90"/>
      <c r="P121" s="220">
        <f>O121*H121</f>
        <v>0</v>
      </c>
      <c r="Q121" s="220">
        <v>0</v>
      </c>
      <c r="R121" s="220">
        <f>Q121*H121</f>
        <v>0</v>
      </c>
      <c r="S121" s="220">
        <v>0.23999999999999999</v>
      </c>
      <c r="T121" s="221">
        <f>S121*H121</f>
        <v>16.800000000000001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2" t="s">
        <v>117</v>
      </c>
      <c r="AT121" s="222" t="s">
        <v>113</v>
      </c>
      <c r="AU121" s="222" t="s">
        <v>82</v>
      </c>
      <c r="AY121" s="16" t="s">
        <v>110</v>
      </c>
      <c r="BE121" s="223">
        <f>IF(N121="základní",J121,0)</f>
        <v>0</v>
      </c>
      <c r="BF121" s="223">
        <f>IF(N121="snížená",J121,0)</f>
        <v>0</v>
      </c>
      <c r="BG121" s="223">
        <f>IF(N121="zákl. přenesená",J121,0)</f>
        <v>0</v>
      </c>
      <c r="BH121" s="223">
        <f>IF(N121="sníž. přenesená",J121,0)</f>
        <v>0</v>
      </c>
      <c r="BI121" s="223">
        <f>IF(N121="nulová",J121,0)</f>
        <v>0</v>
      </c>
      <c r="BJ121" s="16" t="s">
        <v>80</v>
      </c>
      <c r="BK121" s="223">
        <f>ROUND(I121*H121,2)</f>
        <v>0</v>
      </c>
      <c r="BL121" s="16" t="s">
        <v>117</v>
      </c>
      <c r="BM121" s="222" t="s">
        <v>118</v>
      </c>
    </row>
    <row r="122" s="13" customFormat="1">
      <c r="A122" s="13"/>
      <c r="B122" s="224"/>
      <c r="C122" s="225"/>
      <c r="D122" s="226" t="s">
        <v>119</v>
      </c>
      <c r="E122" s="227" t="s">
        <v>1</v>
      </c>
      <c r="F122" s="228" t="s">
        <v>120</v>
      </c>
      <c r="G122" s="225"/>
      <c r="H122" s="227" t="s">
        <v>1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119</v>
      </c>
      <c r="AU122" s="234" t="s">
        <v>82</v>
      </c>
      <c r="AV122" s="13" t="s">
        <v>80</v>
      </c>
      <c r="AW122" s="13" t="s">
        <v>31</v>
      </c>
      <c r="AX122" s="13" t="s">
        <v>75</v>
      </c>
      <c r="AY122" s="234" t="s">
        <v>110</v>
      </c>
    </row>
    <row r="123" s="14" customFormat="1">
      <c r="A123" s="14"/>
      <c r="B123" s="235"/>
      <c r="C123" s="236"/>
      <c r="D123" s="226" t="s">
        <v>119</v>
      </c>
      <c r="E123" s="237" t="s">
        <v>1</v>
      </c>
      <c r="F123" s="238" t="s">
        <v>121</v>
      </c>
      <c r="G123" s="236"/>
      <c r="H123" s="239">
        <v>70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119</v>
      </c>
      <c r="AU123" s="245" t="s">
        <v>82</v>
      </c>
      <c r="AV123" s="14" t="s">
        <v>82</v>
      </c>
      <c r="AW123" s="14" t="s">
        <v>31</v>
      </c>
      <c r="AX123" s="14" t="s">
        <v>80</v>
      </c>
      <c r="AY123" s="245" t="s">
        <v>110</v>
      </c>
    </row>
    <row r="124" s="2" customFormat="1" ht="24.15" customHeight="1">
      <c r="A124" s="37"/>
      <c r="B124" s="38"/>
      <c r="C124" s="211" t="s">
        <v>82</v>
      </c>
      <c r="D124" s="211" t="s">
        <v>113</v>
      </c>
      <c r="E124" s="212" t="s">
        <v>122</v>
      </c>
      <c r="F124" s="213" t="s">
        <v>123</v>
      </c>
      <c r="G124" s="214" t="s">
        <v>116</v>
      </c>
      <c r="H124" s="215">
        <v>440</v>
      </c>
      <c r="I124" s="216"/>
      <c r="J124" s="215">
        <f>ROUND(I124*H124,2)</f>
        <v>0</v>
      </c>
      <c r="K124" s="217"/>
      <c r="L124" s="43"/>
      <c r="M124" s="218" t="s">
        <v>1</v>
      </c>
      <c r="N124" s="219" t="s">
        <v>40</v>
      </c>
      <c r="O124" s="90"/>
      <c r="P124" s="220">
        <f>O124*H124</f>
        <v>0</v>
      </c>
      <c r="Q124" s="220">
        <v>8.0000000000000007E-05</v>
      </c>
      <c r="R124" s="220">
        <f>Q124*H124</f>
        <v>0.035200000000000002</v>
      </c>
      <c r="S124" s="220">
        <v>0.23000000000000001</v>
      </c>
      <c r="T124" s="221">
        <f>S124*H124</f>
        <v>101.2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2" t="s">
        <v>117</v>
      </c>
      <c r="AT124" s="222" t="s">
        <v>113</v>
      </c>
      <c r="AU124" s="222" t="s">
        <v>82</v>
      </c>
      <c r="AY124" s="16" t="s">
        <v>110</v>
      </c>
      <c r="BE124" s="223">
        <f>IF(N124="základní",J124,0)</f>
        <v>0</v>
      </c>
      <c r="BF124" s="223">
        <f>IF(N124="snížená",J124,0)</f>
        <v>0</v>
      </c>
      <c r="BG124" s="223">
        <f>IF(N124="zákl. přenesená",J124,0)</f>
        <v>0</v>
      </c>
      <c r="BH124" s="223">
        <f>IF(N124="sníž. přenesená",J124,0)</f>
        <v>0</v>
      </c>
      <c r="BI124" s="223">
        <f>IF(N124="nulová",J124,0)</f>
        <v>0</v>
      </c>
      <c r="BJ124" s="16" t="s">
        <v>80</v>
      </c>
      <c r="BK124" s="223">
        <f>ROUND(I124*H124,2)</f>
        <v>0</v>
      </c>
      <c r="BL124" s="16" t="s">
        <v>117</v>
      </c>
      <c r="BM124" s="222" t="s">
        <v>124</v>
      </c>
    </row>
    <row r="125" s="12" customFormat="1" ht="22.8" customHeight="1">
      <c r="A125" s="12"/>
      <c r="B125" s="195"/>
      <c r="C125" s="196"/>
      <c r="D125" s="197" t="s">
        <v>74</v>
      </c>
      <c r="E125" s="209" t="s">
        <v>125</v>
      </c>
      <c r="F125" s="209" t="s">
        <v>126</v>
      </c>
      <c r="G125" s="196"/>
      <c r="H125" s="196"/>
      <c r="I125" s="199"/>
      <c r="J125" s="210">
        <f>BK125</f>
        <v>0</v>
      </c>
      <c r="K125" s="196"/>
      <c r="L125" s="201"/>
      <c r="M125" s="202"/>
      <c r="N125" s="203"/>
      <c r="O125" s="203"/>
      <c r="P125" s="204">
        <f>SUM(P126:P129)</f>
        <v>0</v>
      </c>
      <c r="Q125" s="203"/>
      <c r="R125" s="204">
        <f>SUM(R126:R129)</f>
        <v>0</v>
      </c>
      <c r="S125" s="203"/>
      <c r="T125" s="205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80</v>
      </c>
      <c r="AT125" s="207" t="s">
        <v>74</v>
      </c>
      <c r="AU125" s="207" t="s">
        <v>80</v>
      </c>
      <c r="AY125" s="206" t="s">
        <v>110</v>
      </c>
      <c r="BK125" s="208">
        <f>SUM(BK126:BK129)</f>
        <v>0</v>
      </c>
    </row>
    <row r="126" s="2" customFormat="1" ht="24.15" customHeight="1">
      <c r="A126" s="37"/>
      <c r="B126" s="38"/>
      <c r="C126" s="211" t="s">
        <v>127</v>
      </c>
      <c r="D126" s="211" t="s">
        <v>113</v>
      </c>
      <c r="E126" s="212" t="s">
        <v>128</v>
      </c>
      <c r="F126" s="213" t="s">
        <v>129</v>
      </c>
      <c r="G126" s="214" t="s">
        <v>116</v>
      </c>
      <c r="H126" s="215">
        <v>440</v>
      </c>
      <c r="I126" s="216"/>
      <c r="J126" s="215">
        <f>ROUND(I126*H126,2)</f>
        <v>0</v>
      </c>
      <c r="K126" s="217"/>
      <c r="L126" s="43"/>
      <c r="M126" s="218" t="s">
        <v>1</v>
      </c>
      <c r="N126" s="219" t="s">
        <v>40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117</v>
      </c>
      <c r="AT126" s="222" t="s">
        <v>113</v>
      </c>
      <c r="AU126" s="222" t="s">
        <v>82</v>
      </c>
      <c r="AY126" s="16" t="s">
        <v>110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80</v>
      </c>
      <c r="BK126" s="223">
        <f>ROUND(I126*H126,2)</f>
        <v>0</v>
      </c>
      <c r="BL126" s="16" t="s">
        <v>117</v>
      </c>
      <c r="BM126" s="222" t="s">
        <v>130</v>
      </c>
    </row>
    <row r="127" s="2" customFormat="1" ht="24.15" customHeight="1">
      <c r="A127" s="37"/>
      <c r="B127" s="38"/>
      <c r="C127" s="211" t="s">
        <v>117</v>
      </c>
      <c r="D127" s="211" t="s">
        <v>113</v>
      </c>
      <c r="E127" s="212" t="s">
        <v>131</v>
      </c>
      <c r="F127" s="213" t="s">
        <v>132</v>
      </c>
      <c r="G127" s="214" t="s">
        <v>116</v>
      </c>
      <c r="H127" s="215">
        <v>440</v>
      </c>
      <c r="I127" s="216"/>
      <c r="J127" s="215">
        <f>ROUND(I127*H127,2)</f>
        <v>0</v>
      </c>
      <c r="K127" s="217"/>
      <c r="L127" s="43"/>
      <c r="M127" s="218" t="s">
        <v>1</v>
      </c>
      <c r="N127" s="219" t="s">
        <v>40</v>
      </c>
      <c r="O127" s="90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2" t="s">
        <v>117</v>
      </c>
      <c r="AT127" s="222" t="s">
        <v>113</v>
      </c>
      <c r="AU127" s="222" t="s">
        <v>82</v>
      </c>
      <c r="AY127" s="16" t="s">
        <v>110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6" t="s">
        <v>80</v>
      </c>
      <c r="BK127" s="223">
        <f>ROUND(I127*H127,2)</f>
        <v>0</v>
      </c>
      <c r="BL127" s="16" t="s">
        <v>117</v>
      </c>
      <c r="BM127" s="222" t="s">
        <v>133</v>
      </c>
    </row>
    <row r="128" s="2" customFormat="1" ht="33" customHeight="1">
      <c r="A128" s="37"/>
      <c r="B128" s="38"/>
      <c r="C128" s="211" t="s">
        <v>125</v>
      </c>
      <c r="D128" s="211" t="s">
        <v>113</v>
      </c>
      <c r="E128" s="212" t="s">
        <v>134</v>
      </c>
      <c r="F128" s="213" t="s">
        <v>135</v>
      </c>
      <c r="G128" s="214" t="s">
        <v>116</v>
      </c>
      <c r="H128" s="215">
        <v>440</v>
      </c>
      <c r="I128" s="216"/>
      <c r="J128" s="215">
        <f>ROUND(I128*H128,2)</f>
        <v>0</v>
      </c>
      <c r="K128" s="217"/>
      <c r="L128" s="43"/>
      <c r="M128" s="218" t="s">
        <v>1</v>
      </c>
      <c r="N128" s="219" t="s">
        <v>40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117</v>
      </c>
      <c r="AT128" s="222" t="s">
        <v>113</v>
      </c>
      <c r="AU128" s="222" t="s">
        <v>82</v>
      </c>
      <c r="AY128" s="16" t="s">
        <v>110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80</v>
      </c>
      <c r="BK128" s="223">
        <f>ROUND(I128*H128,2)</f>
        <v>0</v>
      </c>
      <c r="BL128" s="16" t="s">
        <v>117</v>
      </c>
      <c r="BM128" s="222" t="s">
        <v>136</v>
      </c>
    </row>
    <row r="129" s="2" customFormat="1" ht="33" customHeight="1">
      <c r="A129" s="37"/>
      <c r="B129" s="38"/>
      <c r="C129" s="211" t="s">
        <v>137</v>
      </c>
      <c r="D129" s="211" t="s">
        <v>113</v>
      </c>
      <c r="E129" s="212" t="s">
        <v>138</v>
      </c>
      <c r="F129" s="213" t="s">
        <v>139</v>
      </c>
      <c r="G129" s="214" t="s">
        <v>116</v>
      </c>
      <c r="H129" s="215">
        <v>440</v>
      </c>
      <c r="I129" s="216"/>
      <c r="J129" s="215">
        <f>ROUND(I129*H129,2)</f>
        <v>0</v>
      </c>
      <c r="K129" s="217"/>
      <c r="L129" s="43"/>
      <c r="M129" s="218" t="s">
        <v>1</v>
      </c>
      <c r="N129" s="219" t="s">
        <v>40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117</v>
      </c>
      <c r="AT129" s="222" t="s">
        <v>113</v>
      </c>
      <c r="AU129" s="222" t="s">
        <v>82</v>
      </c>
      <c r="AY129" s="16" t="s">
        <v>110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80</v>
      </c>
      <c r="BK129" s="223">
        <f>ROUND(I129*H129,2)</f>
        <v>0</v>
      </c>
      <c r="BL129" s="16" t="s">
        <v>117</v>
      </c>
      <c r="BM129" s="222" t="s">
        <v>140</v>
      </c>
    </row>
    <row r="130" s="12" customFormat="1" ht="22.8" customHeight="1">
      <c r="A130" s="12"/>
      <c r="B130" s="195"/>
      <c r="C130" s="196"/>
      <c r="D130" s="197" t="s">
        <v>74</v>
      </c>
      <c r="E130" s="209" t="s">
        <v>141</v>
      </c>
      <c r="F130" s="209" t="s">
        <v>142</v>
      </c>
      <c r="G130" s="196"/>
      <c r="H130" s="196"/>
      <c r="I130" s="199"/>
      <c r="J130" s="210">
        <f>BK130</f>
        <v>0</v>
      </c>
      <c r="K130" s="196"/>
      <c r="L130" s="201"/>
      <c r="M130" s="202"/>
      <c r="N130" s="203"/>
      <c r="O130" s="203"/>
      <c r="P130" s="204">
        <f>SUM(P131:P133)</f>
        <v>0</v>
      </c>
      <c r="Q130" s="203"/>
      <c r="R130" s="204">
        <f>SUM(R131:R133)</f>
        <v>0.089999999999999997</v>
      </c>
      <c r="S130" s="203"/>
      <c r="T130" s="205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6" t="s">
        <v>80</v>
      </c>
      <c r="AT130" s="207" t="s">
        <v>74</v>
      </c>
      <c r="AU130" s="207" t="s">
        <v>80</v>
      </c>
      <c r="AY130" s="206" t="s">
        <v>110</v>
      </c>
      <c r="BK130" s="208">
        <f>SUM(BK131:BK133)</f>
        <v>0</v>
      </c>
    </row>
    <row r="131" s="2" customFormat="1" ht="24.15" customHeight="1">
      <c r="A131" s="37"/>
      <c r="B131" s="38"/>
      <c r="C131" s="211" t="s">
        <v>143</v>
      </c>
      <c r="D131" s="211" t="s">
        <v>113</v>
      </c>
      <c r="E131" s="212" t="s">
        <v>144</v>
      </c>
      <c r="F131" s="213" t="s">
        <v>145</v>
      </c>
      <c r="G131" s="214" t="s">
        <v>146</v>
      </c>
      <c r="H131" s="215">
        <v>1</v>
      </c>
      <c r="I131" s="216"/>
      <c r="J131" s="215">
        <f>ROUND(I131*H131,2)</f>
        <v>0</v>
      </c>
      <c r="K131" s="217"/>
      <c r="L131" s="43"/>
      <c r="M131" s="218" t="s">
        <v>1</v>
      </c>
      <c r="N131" s="219" t="s">
        <v>40</v>
      </c>
      <c r="O131" s="90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117</v>
      </c>
      <c r="AT131" s="222" t="s">
        <v>113</v>
      </c>
      <c r="AU131" s="222" t="s">
        <v>82</v>
      </c>
      <c r="AY131" s="16" t="s">
        <v>110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80</v>
      </c>
      <c r="BK131" s="223">
        <f>ROUND(I131*H131,2)</f>
        <v>0</v>
      </c>
      <c r="BL131" s="16" t="s">
        <v>117</v>
      </c>
      <c r="BM131" s="222" t="s">
        <v>147</v>
      </c>
    </row>
    <row r="132" s="2" customFormat="1" ht="24.15" customHeight="1">
      <c r="A132" s="37"/>
      <c r="B132" s="38"/>
      <c r="C132" s="211" t="s">
        <v>148</v>
      </c>
      <c r="D132" s="211" t="s">
        <v>113</v>
      </c>
      <c r="E132" s="212" t="s">
        <v>149</v>
      </c>
      <c r="F132" s="213" t="s">
        <v>150</v>
      </c>
      <c r="G132" s="214" t="s">
        <v>151</v>
      </c>
      <c r="H132" s="215">
        <v>150</v>
      </c>
      <c r="I132" s="216"/>
      <c r="J132" s="215">
        <f>ROUND(I132*H132,2)</f>
        <v>0</v>
      </c>
      <c r="K132" s="217"/>
      <c r="L132" s="43"/>
      <c r="M132" s="218" t="s">
        <v>1</v>
      </c>
      <c r="N132" s="219" t="s">
        <v>40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117</v>
      </c>
      <c r="AT132" s="222" t="s">
        <v>113</v>
      </c>
      <c r="AU132" s="222" t="s">
        <v>82</v>
      </c>
      <c r="AY132" s="16" t="s">
        <v>110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80</v>
      </c>
      <c r="BK132" s="223">
        <f>ROUND(I132*H132,2)</f>
        <v>0</v>
      </c>
      <c r="BL132" s="16" t="s">
        <v>117</v>
      </c>
      <c r="BM132" s="222" t="s">
        <v>152</v>
      </c>
    </row>
    <row r="133" s="2" customFormat="1" ht="33" customHeight="1">
      <c r="A133" s="37"/>
      <c r="B133" s="38"/>
      <c r="C133" s="211" t="s">
        <v>153</v>
      </c>
      <c r="D133" s="211" t="s">
        <v>113</v>
      </c>
      <c r="E133" s="212" t="s">
        <v>154</v>
      </c>
      <c r="F133" s="213" t="s">
        <v>155</v>
      </c>
      <c r="G133" s="214" t="s">
        <v>151</v>
      </c>
      <c r="H133" s="215">
        <v>150</v>
      </c>
      <c r="I133" s="216"/>
      <c r="J133" s="215">
        <f>ROUND(I133*H133,2)</f>
        <v>0</v>
      </c>
      <c r="K133" s="217"/>
      <c r="L133" s="43"/>
      <c r="M133" s="218" t="s">
        <v>1</v>
      </c>
      <c r="N133" s="219" t="s">
        <v>40</v>
      </c>
      <c r="O133" s="90"/>
      <c r="P133" s="220">
        <f>O133*H133</f>
        <v>0</v>
      </c>
      <c r="Q133" s="220">
        <v>0.00059999999999999995</v>
      </c>
      <c r="R133" s="220">
        <f>Q133*H133</f>
        <v>0.089999999999999997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117</v>
      </c>
      <c r="AT133" s="222" t="s">
        <v>113</v>
      </c>
      <c r="AU133" s="222" t="s">
        <v>82</v>
      </c>
      <c r="AY133" s="16" t="s">
        <v>110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80</v>
      </c>
      <c r="BK133" s="223">
        <f>ROUND(I133*H133,2)</f>
        <v>0</v>
      </c>
      <c r="BL133" s="16" t="s">
        <v>117</v>
      </c>
      <c r="BM133" s="222" t="s">
        <v>156</v>
      </c>
    </row>
    <row r="134" s="12" customFormat="1" ht="22.8" customHeight="1">
      <c r="A134" s="12"/>
      <c r="B134" s="195"/>
      <c r="C134" s="196"/>
      <c r="D134" s="197" t="s">
        <v>74</v>
      </c>
      <c r="E134" s="209" t="s">
        <v>157</v>
      </c>
      <c r="F134" s="209" t="s">
        <v>158</v>
      </c>
      <c r="G134" s="196"/>
      <c r="H134" s="196"/>
      <c r="I134" s="199"/>
      <c r="J134" s="210">
        <f>BK134</f>
        <v>0</v>
      </c>
      <c r="K134" s="196"/>
      <c r="L134" s="201"/>
      <c r="M134" s="202"/>
      <c r="N134" s="203"/>
      <c r="O134" s="203"/>
      <c r="P134" s="204">
        <f>SUM(P135:P143)</f>
        <v>0</v>
      </c>
      <c r="Q134" s="203"/>
      <c r="R134" s="204">
        <f>SUM(R135:R143)</f>
        <v>0</v>
      </c>
      <c r="S134" s="203"/>
      <c r="T134" s="205">
        <f>SUM(T135:T143)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6" t="s">
        <v>80</v>
      </c>
      <c r="AT134" s="207" t="s">
        <v>74</v>
      </c>
      <c r="AU134" s="207" t="s">
        <v>80</v>
      </c>
      <c r="AY134" s="206" t="s">
        <v>110</v>
      </c>
      <c r="BK134" s="208">
        <f>SUM(BK135:BK143)</f>
        <v>0</v>
      </c>
    </row>
    <row r="135" s="2" customFormat="1" ht="21.75" customHeight="1">
      <c r="A135" s="37"/>
      <c r="B135" s="38"/>
      <c r="C135" s="211" t="s">
        <v>159</v>
      </c>
      <c r="D135" s="211" t="s">
        <v>113</v>
      </c>
      <c r="E135" s="212" t="s">
        <v>160</v>
      </c>
      <c r="F135" s="213" t="s">
        <v>161</v>
      </c>
      <c r="G135" s="214" t="s">
        <v>162</v>
      </c>
      <c r="H135" s="215">
        <v>118</v>
      </c>
      <c r="I135" s="216"/>
      <c r="J135" s="215">
        <f>ROUND(I135*H135,2)</f>
        <v>0</v>
      </c>
      <c r="K135" s="217"/>
      <c r="L135" s="43"/>
      <c r="M135" s="218" t="s">
        <v>1</v>
      </c>
      <c r="N135" s="219" t="s">
        <v>40</v>
      </c>
      <c r="O135" s="90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2" t="s">
        <v>117</v>
      </c>
      <c r="AT135" s="222" t="s">
        <v>113</v>
      </c>
      <c r="AU135" s="222" t="s">
        <v>82</v>
      </c>
      <c r="AY135" s="16" t="s">
        <v>110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6" t="s">
        <v>80</v>
      </c>
      <c r="BK135" s="223">
        <f>ROUND(I135*H135,2)</f>
        <v>0</v>
      </c>
      <c r="BL135" s="16" t="s">
        <v>117</v>
      </c>
      <c r="BM135" s="222" t="s">
        <v>163</v>
      </c>
    </row>
    <row r="136" s="14" customFormat="1">
      <c r="A136" s="14"/>
      <c r="B136" s="235"/>
      <c r="C136" s="236"/>
      <c r="D136" s="226" t="s">
        <v>119</v>
      </c>
      <c r="E136" s="237" t="s">
        <v>1</v>
      </c>
      <c r="F136" s="238" t="s">
        <v>164</v>
      </c>
      <c r="G136" s="236"/>
      <c r="H136" s="239">
        <v>118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119</v>
      </c>
      <c r="AU136" s="245" t="s">
        <v>82</v>
      </c>
      <c r="AV136" s="14" t="s">
        <v>82</v>
      </c>
      <c r="AW136" s="14" t="s">
        <v>31</v>
      </c>
      <c r="AX136" s="14" t="s">
        <v>80</v>
      </c>
      <c r="AY136" s="245" t="s">
        <v>110</v>
      </c>
    </row>
    <row r="137" s="2" customFormat="1" ht="24.15" customHeight="1">
      <c r="A137" s="37"/>
      <c r="B137" s="38"/>
      <c r="C137" s="211" t="s">
        <v>111</v>
      </c>
      <c r="D137" s="211" t="s">
        <v>113</v>
      </c>
      <c r="E137" s="212" t="s">
        <v>165</v>
      </c>
      <c r="F137" s="213" t="s">
        <v>166</v>
      </c>
      <c r="G137" s="214" t="s">
        <v>162</v>
      </c>
      <c r="H137" s="215">
        <v>3422</v>
      </c>
      <c r="I137" s="216"/>
      <c r="J137" s="215">
        <f>ROUND(I137*H137,2)</f>
        <v>0</v>
      </c>
      <c r="K137" s="217"/>
      <c r="L137" s="43"/>
      <c r="M137" s="218" t="s">
        <v>1</v>
      </c>
      <c r="N137" s="219" t="s">
        <v>40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117</v>
      </c>
      <c r="AT137" s="222" t="s">
        <v>113</v>
      </c>
      <c r="AU137" s="222" t="s">
        <v>82</v>
      </c>
      <c r="AY137" s="16" t="s">
        <v>110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80</v>
      </c>
      <c r="BK137" s="223">
        <f>ROUND(I137*H137,2)</f>
        <v>0</v>
      </c>
      <c r="BL137" s="16" t="s">
        <v>117</v>
      </c>
      <c r="BM137" s="222" t="s">
        <v>167</v>
      </c>
    </row>
    <row r="138" s="13" customFormat="1">
      <c r="A138" s="13"/>
      <c r="B138" s="224"/>
      <c r="C138" s="225"/>
      <c r="D138" s="226" t="s">
        <v>119</v>
      </c>
      <c r="E138" s="227" t="s">
        <v>1</v>
      </c>
      <c r="F138" s="228" t="s">
        <v>168</v>
      </c>
      <c r="G138" s="225"/>
      <c r="H138" s="227" t="s">
        <v>1</v>
      </c>
      <c r="I138" s="229"/>
      <c r="J138" s="225"/>
      <c r="K138" s="225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119</v>
      </c>
      <c r="AU138" s="234" t="s">
        <v>82</v>
      </c>
      <c r="AV138" s="13" t="s">
        <v>80</v>
      </c>
      <c r="AW138" s="13" t="s">
        <v>31</v>
      </c>
      <c r="AX138" s="13" t="s">
        <v>75</v>
      </c>
      <c r="AY138" s="234" t="s">
        <v>110</v>
      </c>
    </row>
    <row r="139" s="13" customFormat="1">
      <c r="A139" s="13"/>
      <c r="B139" s="224"/>
      <c r="C139" s="225"/>
      <c r="D139" s="226" t="s">
        <v>119</v>
      </c>
      <c r="E139" s="227" t="s">
        <v>1</v>
      </c>
      <c r="F139" s="228" t="s">
        <v>169</v>
      </c>
      <c r="G139" s="225"/>
      <c r="H139" s="227" t="s">
        <v>1</v>
      </c>
      <c r="I139" s="229"/>
      <c r="J139" s="225"/>
      <c r="K139" s="225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119</v>
      </c>
      <c r="AU139" s="234" t="s">
        <v>82</v>
      </c>
      <c r="AV139" s="13" t="s">
        <v>80</v>
      </c>
      <c r="AW139" s="13" t="s">
        <v>31</v>
      </c>
      <c r="AX139" s="13" t="s">
        <v>75</v>
      </c>
      <c r="AY139" s="234" t="s">
        <v>110</v>
      </c>
    </row>
    <row r="140" s="13" customFormat="1">
      <c r="A140" s="13"/>
      <c r="B140" s="224"/>
      <c r="C140" s="225"/>
      <c r="D140" s="226" t="s">
        <v>119</v>
      </c>
      <c r="E140" s="227" t="s">
        <v>1</v>
      </c>
      <c r="F140" s="228" t="s">
        <v>170</v>
      </c>
      <c r="G140" s="225"/>
      <c r="H140" s="227" t="s">
        <v>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119</v>
      </c>
      <c r="AU140" s="234" t="s">
        <v>82</v>
      </c>
      <c r="AV140" s="13" t="s">
        <v>80</v>
      </c>
      <c r="AW140" s="13" t="s">
        <v>31</v>
      </c>
      <c r="AX140" s="13" t="s">
        <v>75</v>
      </c>
      <c r="AY140" s="234" t="s">
        <v>110</v>
      </c>
    </row>
    <row r="141" s="14" customFormat="1">
      <c r="A141" s="14"/>
      <c r="B141" s="235"/>
      <c r="C141" s="236"/>
      <c r="D141" s="226" t="s">
        <v>119</v>
      </c>
      <c r="E141" s="237" t="s">
        <v>1</v>
      </c>
      <c r="F141" s="238" t="s">
        <v>171</v>
      </c>
      <c r="G141" s="236"/>
      <c r="H141" s="239">
        <v>3422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119</v>
      </c>
      <c r="AU141" s="245" t="s">
        <v>82</v>
      </c>
      <c r="AV141" s="14" t="s">
        <v>82</v>
      </c>
      <c r="AW141" s="14" t="s">
        <v>31</v>
      </c>
      <c r="AX141" s="14" t="s">
        <v>80</v>
      </c>
      <c r="AY141" s="245" t="s">
        <v>110</v>
      </c>
    </row>
    <row r="142" s="2" customFormat="1" ht="37.8" customHeight="1">
      <c r="A142" s="37"/>
      <c r="B142" s="38"/>
      <c r="C142" s="211" t="s">
        <v>8</v>
      </c>
      <c r="D142" s="211" t="s">
        <v>113</v>
      </c>
      <c r="E142" s="212" t="s">
        <v>172</v>
      </c>
      <c r="F142" s="213" t="s">
        <v>173</v>
      </c>
      <c r="G142" s="214" t="s">
        <v>162</v>
      </c>
      <c r="H142" s="215">
        <v>16.800000000000001</v>
      </c>
      <c r="I142" s="216"/>
      <c r="J142" s="215">
        <f>ROUND(I142*H142,2)</f>
        <v>0</v>
      </c>
      <c r="K142" s="217"/>
      <c r="L142" s="43"/>
      <c r="M142" s="218" t="s">
        <v>1</v>
      </c>
      <c r="N142" s="219" t="s">
        <v>40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117</v>
      </c>
      <c r="AT142" s="222" t="s">
        <v>113</v>
      </c>
      <c r="AU142" s="222" t="s">
        <v>82</v>
      </c>
      <c r="AY142" s="16" t="s">
        <v>110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80</v>
      </c>
      <c r="BK142" s="223">
        <f>ROUND(I142*H142,2)</f>
        <v>0</v>
      </c>
      <c r="BL142" s="16" t="s">
        <v>117</v>
      </c>
      <c r="BM142" s="222" t="s">
        <v>174</v>
      </c>
    </row>
    <row r="143" s="2" customFormat="1" ht="44.25" customHeight="1">
      <c r="A143" s="37"/>
      <c r="B143" s="38"/>
      <c r="C143" s="211" t="s">
        <v>175</v>
      </c>
      <c r="D143" s="211" t="s">
        <v>113</v>
      </c>
      <c r="E143" s="212" t="s">
        <v>176</v>
      </c>
      <c r="F143" s="213" t="s">
        <v>177</v>
      </c>
      <c r="G143" s="214" t="s">
        <v>162</v>
      </c>
      <c r="H143" s="215">
        <v>101.2</v>
      </c>
      <c r="I143" s="216"/>
      <c r="J143" s="215">
        <f>ROUND(I143*H143,2)</f>
        <v>0</v>
      </c>
      <c r="K143" s="217"/>
      <c r="L143" s="43"/>
      <c r="M143" s="218" t="s">
        <v>1</v>
      </c>
      <c r="N143" s="219" t="s">
        <v>40</v>
      </c>
      <c r="O143" s="90"/>
      <c r="P143" s="220">
        <f>O143*H143</f>
        <v>0</v>
      </c>
      <c r="Q143" s="220">
        <v>0</v>
      </c>
      <c r="R143" s="220">
        <f>Q143*H143</f>
        <v>0</v>
      </c>
      <c r="S143" s="220">
        <v>0</v>
      </c>
      <c r="T143" s="22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2" t="s">
        <v>117</v>
      </c>
      <c r="AT143" s="222" t="s">
        <v>113</v>
      </c>
      <c r="AU143" s="222" t="s">
        <v>82</v>
      </c>
      <c r="AY143" s="16" t="s">
        <v>110</v>
      </c>
      <c r="BE143" s="223">
        <f>IF(N143="základní",J143,0)</f>
        <v>0</v>
      </c>
      <c r="BF143" s="223">
        <f>IF(N143="snížená",J143,0)</f>
        <v>0</v>
      </c>
      <c r="BG143" s="223">
        <f>IF(N143="zákl. přenesená",J143,0)</f>
        <v>0</v>
      </c>
      <c r="BH143" s="223">
        <f>IF(N143="sníž. přenesená",J143,0)</f>
        <v>0</v>
      </c>
      <c r="BI143" s="223">
        <f>IF(N143="nulová",J143,0)</f>
        <v>0</v>
      </c>
      <c r="BJ143" s="16" t="s">
        <v>80</v>
      </c>
      <c r="BK143" s="223">
        <f>ROUND(I143*H143,2)</f>
        <v>0</v>
      </c>
      <c r="BL143" s="16" t="s">
        <v>117</v>
      </c>
      <c r="BM143" s="222" t="s">
        <v>178</v>
      </c>
    </row>
    <row r="144" s="12" customFormat="1" ht="25.92" customHeight="1">
      <c r="A144" s="12"/>
      <c r="B144" s="195"/>
      <c r="C144" s="196"/>
      <c r="D144" s="197" t="s">
        <v>74</v>
      </c>
      <c r="E144" s="198" t="s">
        <v>179</v>
      </c>
      <c r="F144" s="198" t="s">
        <v>180</v>
      </c>
      <c r="G144" s="196"/>
      <c r="H144" s="196"/>
      <c r="I144" s="199"/>
      <c r="J144" s="200">
        <f>BK144</f>
        <v>0</v>
      </c>
      <c r="K144" s="196"/>
      <c r="L144" s="201"/>
      <c r="M144" s="202"/>
      <c r="N144" s="203"/>
      <c r="O144" s="203"/>
      <c r="P144" s="204">
        <f>SUM(P145:P148)</f>
        <v>0</v>
      </c>
      <c r="Q144" s="203"/>
      <c r="R144" s="204">
        <f>SUM(R145:R148)</f>
        <v>0</v>
      </c>
      <c r="S144" s="203"/>
      <c r="T144" s="205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6" t="s">
        <v>125</v>
      </c>
      <c r="AT144" s="207" t="s">
        <v>74</v>
      </c>
      <c r="AU144" s="207" t="s">
        <v>75</v>
      </c>
      <c r="AY144" s="206" t="s">
        <v>110</v>
      </c>
      <c r="BK144" s="208">
        <f>SUM(BK145:BK148)</f>
        <v>0</v>
      </c>
    </row>
    <row r="145" s="2" customFormat="1" ht="21.75" customHeight="1">
      <c r="A145" s="37"/>
      <c r="B145" s="38"/>
      <c r="C145" s="211" t="s">
        <v>181</v>
      </c>
      <c r="D145" s="211" t="s">
        <v>113</v>
      </c>
      <c r="E145" s="212" t="s">
        <v>182</v>
      </c>
      <c r="F145" s="213" t="s">
        <v>183</v>
      </c>
      <c r="G145" s="214" t="s">
        <v>184</v>
      </c>
      <c r="H145" s="215">
        <v>1</v>
      </c>
      <c r="I145" s="216"/>
      <c r="J145" s="215">
        <f>ROUND(I145*H145,2)</f>
        <v>0</v>
      </c>
      <c r="K145" s="217"/>
      <c r="L145" s="43"/>
      <c r="M145" s="218" t="s">
        <v>1</v>
      </c>
      <c r="N145" s="219" t="s">
        <v>40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185</v>
      </c>
      <c r="AT145" s="222" t="s">
        <v>113</v>
      </c>
      <c r="AU145" s="222" t="s">
        <v>80</v>
      </c>
      <c r="AY145" s="16" t="s">
        <v>110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80</v>
      </c>
      <c r="BK145" s="223">
        <f>ROUND(I145*H145,2)</f>
        <v>0</v>
      </c>
      <c r="BL145" s="16" t="s">
        <v>185</v>
      </c>
      <c r="BM145" s="222" t="s">
        <v>186</v>
      </c>
    </row>
    <row r="146" s="2" customFormat="1" ht="37.8" customHeight="1">
      <c r="A146" s="37"/>
      <c r="B146" s="38"/>
      <c r="C146" s="211" t="s">
        <v>187</v>
      </c>
      <c r="D146" s="211" t="s">
        <v>113</v>
      </c>
      <c r="E146" s="212" t="s">
        <v>188</v>
      </c>
      <c r="F146" s="213" t="s">
        <v>189</v>
      </c>
      <c r="G146" s="214" t="s">
        <v>184</v>
      </c>
      <c r="H146" s="215">
        <v>1</v>
      </c>
      <c r="I146" s="216"/>
      <c r="J146" s="215">
        <f>ROUND(I146*H146,2)</f>
        <v>0</v>
      </c>
      <c r="K146" s="217"/>
      <c r="L146" s="43"/>
      <c r="M146" s="218" t="s">
        <v>1</v>
      </c>
      <c r="N146" s="219" t="s">
        <v>40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185</v>
      </c>
      <c r="AT146" s="222" t="s">
        <v>113</v>
      </c>
      <c r="AU146" s="222" t="s">
        <v>80</v>
      </c>
      <c r="AY146" s="16" t="s">
        <v>110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80</v>
      </c>
      <c r="BK146" s="223">
        <f>ROUND(I146*H146,2)</f>
        <v>0</v>
      </c>
      <c r="BL146" s="16" t="s">
        <v>185</v>
      </c>
      <c r="BM146" s="222" t="s">
        <v>190</v>
      </c>
    </row>
    <row r="147" s="2" customFormat="1">
      <c r="A147" s="37"/>
      <c r="B147" s="38"/>
      <c r="C147" s="39"/>
      <c r="D147" s="226" t="s">
        <v>191</v>
      </c>
      <c r="E147" s="39"/>
      <c r="F147" s="246" t="s">
        <v>192</v>
      </c>
      <c r="G147" s="39"/>
      <c r="H147" s="39"/>
      <c r="I147" s="247"/>
      <c r="J147" s="39"/>
      <c r="K147" s="39"/>
      <c r="L147" s="43"/>
      <c r="M147" s="248"/>
      <c r="N147" s="249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191</v>
      </c>
      <c r="AU147" s="16" t="s">
        <v>80</v>
      </c>
    </row>
    <row r="148" s="2" customFormat="1" ht="16.5" customHeight="1">
      <c r="A148" s="37"/>
      <c r="B148" s="38"/>
      <c r="C148" s="211" t="s">
        <v>193</v>
      </c>
      <c r="D148" s="211" t="s">
        <v>113</v>
      </c>
      <c r="E148" s="212" t="s">
        <v>194</v>
      </c>
      <c r="F148" s="213" t="s">
        <v>195</v>
      </c>
      <c r="G148" s="214" t="s">
        <v>184</v>
      </c>
      <c r="H148" s="215">
        <v>1</v>
      </c>
      <c r="I148" s="216"/>
      <c r="J148" s="215">
        <f>ROUND(I148*H148,2)</f>
        <v>0</v>
      </c>
      <c r="K148" s="217"/>
      <c r="L148" s="43"/>
      <c r="M148" s="250" t="s">
        <v>1</v>
      </c>
      <c r="N148" s="251" t="s">
        <v>40</v>
      </c>
      <c r="O148" s="252"/>
      <c r="P148" s="253">
        <f>O148*H148</f>
        <v>0</v>
      </c>
      <c r="Q148" s="253">
        <v>0</v>
      </c>
      <c r="R148" s="253">
        <f>Q148*H148</f>
        <v>0</v>
      </c>
      <c r="S148" s="253">
        <v>0</v>
      </c>
      <c r="T148" s="25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185</v>
      </c>
      <c r="AT148" s="222" t="s">
        <v>113</v>
      </c>
      <c r="AU148" s="222" t="s">
        <v>80</v>
      </c>
      <c r="AY148" s="16" t="s">
        <v>110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80</v>
      </c>
      <c r="BK148" s="223">
        <f>ROUND(I148*H148,2)</f>
        <v>0</v>
      </c>
      <c r="BL148" s="16" t="s">
        <v>185</v>
      </c>
      <c r="BM148" s="222" t="s">
        <v>196</v>
      </c>
    </row>
    <row r="149" s="2" customFormat="1" ht="6.96" customHeight="1">
      <c r="A149" s="37"/>
      <c r="B149" s="65"/>
      <c r="C149" s="66"/>
      <c r="D149" s="66"/>
      <c r="E149" s="66"/>
      <c r="F149" s="66"/>
      <c r="G149" s="66"/>
      <c r="H149" s="66"/>
      <c r="I149" s="66"/>
      <c r="J149" s="66"/>
      <c r="K149" s="66"/>
      <c r="L149" s="43"/>
      <c r="M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</sheetData>
  <sheetProtection sheet="1" autoFilter="0" formatColumns="0" formatRows="0" objects="1" scenarios="1" spinCount="100000" saltValue="3BguNc2hXb/MPaCXhMjUHT2Oq0uGe+S056Ojp6vDI6oh4Be6fGU0af5Csay2+9t9DfslF72attbDhGC1oF0dcQ==" hashValue="y7biFaXMyQrj2K4VZNEuUy6LClTizPzCssUvrJ0h/i+bqiIoegzYHLzP53RTlOyraxV7wRKP6VbAGx+MyOCDqg==" algorithmName="SHA-512" password="CC35"/>
  <autoFilter ref="C117:K148"/>
  <mergeCells count="6">
    <mergeCell ref="E7:H7"/>
    <mergeCell ref="E16:H16"/>
    <mergeCell ref="E25:H25"/>
    <mergeCell ref="E85:H85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SN-PC\SN</dc:creator>
  <cp:lastModifiedBy>SN-PC\SN</cp:lastModifiedBy>
  <dcterms:created xsi:type="dcterms:W3CDTF">2024-05-07T06:08:00Z</dcterms:created>
  <dcterms:modified xsi:type="dcterms:W3CDTF">2024-05-07T06:08:04Z</dcterms:modified>
</cp:coreProperties>
</file>