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maily\"/>
    </mc:Choice>
  </mc:AlternateContent>
  <bookViews>
    <workbookView xWindow="0" yWindow="0" windowWidth="0" windowHeight="0"/>
  </bookViews>
  <sheets>
    <sheet name="Rekapitulace stavby" sheetId="1" r:id="rId1"/>
    <sheet name="SONA6872 - Komunikace u 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'SONA6872 - Komunikace u o...'!$C$121:$K$237</definedName>
    <definedName name="_xlnm.Print_Area" localSheetId="1">'SONA6872 - Komunikace u o...'!$C$4:$J$76,'SONA6872 - Komunikace u o...'!$C$82:$J$105,'SONA6872 - Komunikace u o...'!$C$111:$J$237</definedName>
    <definedName name="_xlnm.Print_Titles" localSheetId="1">'SONA6872 - Komunikace u o...'!$121:$121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4"/>
  <c r="BH224"/>
  <c r="BG224"/>
  <c r="BF224"/>
  <c r="T224"/>
  <c r="R224"/>
  <c r="P224"/>
  <c r="BI222"/>
  <c r="BH222"/>
  <c r="BG222"/>
  <c r="BF222"/>
  <c r="T222"/>
  <c r="T221"/>
  <c r="R222"/>
  <c r="R221"/>
  <c r="P222"/>
  <c r="P221"/>
  <c r="BI220"/>
  <c r="BH220"/>
  <c r="BG220"/>
  <c r="BF220"/>
  <c r="T220"/>
  <c r="R220"/>
  <c r="P220"/>
  <c r="BI219"/>
  <c r="BH219"/>
  <c r="BG219"/>
  <c r="BF219"/>
  <c r="T219"/>
  <c r="R219"/>
  <c r="P219"/>
  <c r="BI216"/>
  <c r="BH216"/>
  <c r="BG216"/>
  <c r="BF216"/>
  <c r="T216"/>
  <c r="R216"/>
  <c r="P216"/>
  <c r="BI215"/>
  <c r="BH215"/>
  <c r="BG215"/>
  <c r="BF215"/>
  <c r="T215"/>
  <c r="R215"/>
  <c r="P215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63"/>
  <c r="BH163"/>
  <c r="BG163"/>
  <c r="BF163"/>
  <c r="T163"/>
  <c r="R163"/>
  <c r="P163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J119"/>
  <c r="J118"/>
  <c r="F118"/>
  <c r="F116"/>
  <c r="E114"/>
  <c r="J90"/>
  <c r="J89"/>
  <c r="F89"/>
  <c r="F87"/>
  <c r="E85"/>
  <c r="J16"/>
  <c r="E16"/>
  <c r="F90"/>
  <c r="J15"/>
  <c r="J10"/>
  <c r="J116"/>
  <c i="1" r="L90"/>
  <c r="AM90"/>
  <c r="AM89"/>
  <c r="L89"/>
  <c r="AM87"/>
  <c r="L87"/>
  <c r="L85"/>
  <c r="L84"/>
  <c i="2" r="BK232"/>
  <c r="BK224"/>
  <c r="BK216"/>
  <c r="J202"/>
  <c r="J163"/>
  <c r="BK153"/>
  <c r="BK132"/>
  <c r="J233"/>
  <c r="BK220"/>
  <c r="BK205"/>
  <c r="BK193"/>
  <c r="BK181"/>
  <c r="J155"/>
  <c r="J134"/>
  <c r="J181"/>
  <c r="BK163"/>
  <c r="J153"/>
  <c r="J137"/>
  <c i="1" r="AS94"/>
  <c i="2" r="BK235"/>
  <c r="J230"/>
  <c r="J215"/>
  <c r="J187"/>
  <c r="BK146"/>
  <c r="J125"/>
  <c r="BK234"/>
  <c r="BK219"/>
  <c r="BK190"/>
  <c r="J147"/>
  <c r="BK129"/>
  <c r="BK230"/>
  <c r="J222"/>
  <c r="BK215"/>
  <c r="J196"/>
  <c r="BK178"/>
  <c r="BK155"/>
  <c r="J146"/>
  <c r="BK237"/>
  <c r="J224"/>
  <c r="J216"/>
  <c r="BK196"/>
  <c r="J190"/>
  <c r="J172"/>
  <c r="J150"/>
  <c r="J129"/>
  <c r="BK158"/>
  <c r="BK150"/>
  <c r="J144"/>
  <c r="J132"/>
  <c r="BK233"/>
  <c r="J228"/>
  <c r="J193"/>
  <c r="J178"/>
  <c r="BK144"/>
  <c r="J235"/>
  <c r="BK228"/>
  <c r="J219"/>
  <c r="J205"/>
  <c r="BK184"/>
  <c r="J158"/>
  <c r="BK141"/>
  <c r="J234"/>
  <c r="BK222"/>
  <c r="J207"/>
  <c r="BK202"/>
  <c r="BK187"/>
  <c r="BK156"/>
  <c r="J141"/>
  <c r="BK125"/>
  <c r="BK172"/>
  <c r="J156"/>
  <c r="BK147"/>
  <c r="BK134"/>
  <c r="J237"/>
  <c r="J232"/>
  <c r="J220"/>
  <c r="BK207"/>
  <c r="J184"/>
  <c r="BK137"/>
  <c l="1" r="P124"/>
  <c r="BK149"/>
  <c r="J149"/>
  <c r="J97"/>
  <c r="BK154"/>
  <c r="J154"/>
  <c r="J98"/>
  <c r="R154"/>
  <c r="T124"/>
  <c r="P149"/>
  <c r="T149"/>
  <c r="P154"/>
  <c r="T154"/>
  <c r="R162"/>
  <c r="BK124"/>
  <c r="J124"/>
  <c r="J96"/>
  <c r="R124"/>
  <c r="R149"/>
  <c r="BK162"/>
  <c r="J162"/>
  <c r="J99"/>
  <c r="P162"/>
  <c r="T162"/>
  <c r="BK201"/>
  <c r="J201"/>
  <c r="J100"/>
  <c r="P201"/>
  <c r="R201"/>
  <c r="T201"/>
  <c r="BK214"/>
  <c r="J214"/>
  <c r="J101"/>
  <c r="P214"/>
  <c r="R214"/>
  <c r="T214"/>
  <c r="BK223"/>
  <c r="J223"/>
  <c r="J103"/>
  <c r="P223"/>
  <c r="R223"/>
  <c r="T223"/>
  <c r="BK231"/>
  <c r="J231"/>
  <c r="J104"/>
  <c r="P231"/>
  <c r="R231"/>
  <c r="T231"/>
  <c r="BK221"/>
  <c r="J221"/>
  <c r="J102"/>
  <c r="J87"/>
  <c r="BE132"/>
  <c r="BE150"/>
  <c r="BE155"/>
  <c r="BE196"/>
  <c r="BE205"/>
  <c r="BE216"/>
  <c r="BE222"/>
  <c r="BE224"/>
  <c r="BE233"/>
  <c r="BE125"/>
  <c r="BE137"/>
  <c r="BE144"/>
  <c r="BE146"/>
  <c r="BE153"/>
  <c r="BE163"/>
  <c r="BE181"/>
  <c r="BE184"/>
  <c r="BE193"/>
  <c r="F119"/>
  <c r="BE129"/>
  <c r="BE141"/>
  <c r="BE156"/>
  <c r="BE158"/>
  <c r="BE172"/>
  <c r="BE215"/>
  <c r="BE219"/>
  <c r="BE220"/>
  <c r="BE230"/>
  <c r="BE232"/>
  <c r="BE235"/>
  <c r="BE134"/>
  <c r="BE147"/>
  <c r="BE178"/>
  <c r="BE187"/>
  <c r="BE190"/>
  <c r="BE202"/>
  <c r="BE207"/>
  <c r="BE228"/>
  <c r="BE234"/>
  <c r="BE237"/>
  <c r="F35"/>
  <c i="1" r="BD95"/>
  <c r="BD94"/>
  <c r="W33"/>
  <c i="2" r="F32"/>
  <c i="1" r="BA95"/>
  <c r="BA94"/>
  <c r="AW94"/>
  <c r="AK30"/>
  <c i="2" r="J32"/>
  <c i="1" r="AW95"/>
  <c i="2" r="F34"/>
  <c i="1" r="BC95"/>
  <c r="BC94"/>
  <c r="AY94"/>
  <c i="2" r="F33"/>
  <c i="1" r="BB95"/>
  <c r="BB94"/>
  <c r="AX94"/>
  <c i="2" l="1" r="R123"/>
  <c r="R122"/>
  <c r="T123"/>
  <c r="T122"/>
  <c r="P123"/>
  <c r="P122"/>
  <c i="1" r="AU95"/>
  <c i="2" r="BK123"/>
  <c r="J123"/>
  <c r="J95"/>
  <c i="1" r="AU94"/>
  <c i="2" r="F31"/>
  <c i="1" r="AZ95"/>
  <c r="AZ94"/>
  <c r="W29"/>
  <c r="W30"/>
  <c r="W32"/>
  <c i="2" r="J31"/>
  <c i="1" r="AV95"/>
  <c r="AT95"/>
  <c r="W31"/>
  <c i="2" l="1" r="BK122"/>
  <c r="J122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<sst xmlns="http://schemas.openxmlformats.org/spreadsheetml/2006/main">
  <si>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</si>
  <si>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</si>
  <si>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</si>
  <si>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</si>
  <si>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</si>
  <si>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{1c20cd41-1d4d-4cb2-af53-bdbdedae0a63}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</si>
  <si>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</si>
  <si>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</si>
  <si>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</si>
  <si>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</si>
  <si>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</si>
  <si>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</si>
  <si>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</si>
  <si>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SONA6872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</si>
  <si>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</si>
  <si>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</si>
  <si>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Komunikace u objektu Potůčky č.p.185 (Plachý), p.p.č.355/3 v k.ú.Potůčky</t>
  </si>
  <si>
    <t>KSO:</t>
  </si>
  <si>
    <t>CC-CZ:</t>
  </si>
  <si>
    <t>Místo:</t>
  </si>
  <si>
    <t xml:space="preserve"> </t>
  </si>
  <si>
    <t>Datum:</t>
  </si>
  <si>
    <t>13. 2. 2024</t>
  </si>
  <si>
    <t>Zadavatel:</t>
  </si>
  <si>
    <t>IČ:</t>
  </si>
  <si>
    <t>Obec Potůčky</t>
  </si>
  <si>
    <t>DIČ:</t>
  </si>
  <si>
    <t>Uchazeč:</t>
  </si>
  <si>
    <t>Vyplň údaj</t>
  </si>
  <si>
    <t>Projektant:</t>
  </si>
  <si>
    <t>PDS Ostrov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</si>
  <si>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</si>
  <si>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</si>
  <si>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</si>
  <si>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</si>
  <si>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</si>
  <si>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</si>
  <si>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</si>
  <si>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</si>
  <si>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</si>
  <si>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</si>
  <si>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</si>
  <si>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</si>
  <si>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</si>
  <si>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</si>
  <si>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</si>
  <si>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</si>
  <si>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</si>
  <si>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</si>
  <si>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</si>
  <si>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</si>
  <si>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</si>
  <si>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</si>
  <si>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</si>
  <si>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</si>
  <si>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</si>
  <si>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</si>
  <si>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</si>
  <si>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</si>
  <si>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</si>
  <si>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</si>
  <si>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</si>
  <si>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</si>
  <si>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</si>
  <si>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</si>
  <si>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</si>
  <si>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</si>
  <si>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</si>
  <si>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</si>
  <si>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</si>
  <si>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</si>
  <si>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</si>
  <si>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</si>
  <si>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</si>
  <si>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</si>
  <si>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</si>
  <si>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</si>
  <si>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</si>
  <si>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</si>
  <si>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</si>
  <si>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</si>
  <si>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</si>
  <si>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</si>
  <si>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</si>
  <si>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</si>
  <si>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</si>
  <si>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</si>
  <si>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</si>
  <si>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</si>
  <si>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</si>
  <si>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</si>
  <si>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</si>
  <si>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3 - Svislé a kompletní konstrukce</t>
  </si>
  <si>
    <t xml:space="preserve">    5 - Komunikace pozemní</t>
  </si>
  <si>
    <t xml:space="preserve">    91 - Doplňující konstrukce a práce pozemních komunikací, letišť a ploch</t>
  </si>
  <si>
    <t xml:space="preserve">    997 - Přesun sutě</t>
  </si>
  <si>
    <t xml:space="preserve">    998 - Přesun hmot</t>
  </si>
  <si>
    <t xml:space="preserve">    SAN - Sanace pláně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</si>
  <si>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</si>
  <si>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</si>
  <si>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</si>
  <si>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</si>
  <si>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</si>
  <si>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</si>
  <si>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</si>
  <si>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</si>
  <si>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</si>
  <si>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</si>
  <si>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</si>
  <si>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</si>
  <si>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</si>
  <si>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</si>
  <si>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</si>
  <si>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</si>
  <si>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</si>
  <si>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</si>
  <si>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</si>
  <si>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122252204</t>
  </si>
  <si>
    <t>Odkopávky a prokopávky nezapažené pro silnice a dálnice v hornině třídy těžitelnosti I objem do 500 m3 strojně</t>
  </si>
  <si>
    <t>m3</t>
  </si>
  <si>
    <t>4</t>
  </si>
  <si>
    <t>1214158070</t>
  </si>
  <si>
    <t>VV</t>
  </si>
  <si>
    <t>pro novou konstrukci</t>
  </si>
  <si>
    <t>výměra dle specifikace prací</t>
  </si>
  <si>
    <t>310</t>
  </si>
  <si>
    <t>129001101</t>
  </si>
  <si>
    <t>Příplatek za ztížení odkopávky nebo prokopávky v blízkosti inženýrských sítí</t>
  </si>
  <si>
    <t>-2024430063</t>
  </si>
  <si>
    <t>předpoklad</t>
  </si>
  <si>
    <t>50</t>
  </si>
  <si>
    <t>3</t>
  </si>
  <si>
    <t>162351104</t>
  </si>
  <si>
    <t>Vodorovné přemístění přes 500 do 1000 m výkopku/sypaniny z horniny třídy těžitelnosti I skupiny 1 až 3</t>
  </si>
  <si>
    <t>-96441130</t>
  </si>
  <si>
    <t>P</t>
  </si>
  <si>
    <t>Poznámka k položce:_x000d_
se složením</t>
  </si>
  <si>
    <t>181951112</t>
  </si>
  <si>
    <t>Úprava pláně v hornině třídy těžitelnosti I skupiny 1 až 3 se zhutněním strojně</t>
  </si>
  <si>
    <t>m2</t>
  </si>
  <si>
    <t>-2070282436</t>
  </si>
  <si>
    <t>pod zpevnění</t>
  </si>
  <si>
    <t>607</t>
  </si>
  <si>
    <t>5</t>
  </si>
  <si>
    <t>181951111</t>
  </si>
  <si>
    <t>Úprava pláně v hornině třídy těžitelnosti I skupiny 1 až 3 bez zhutnění strojně</t>
  </si>
  <si>
    <t>-946781169</t>
  </si>
  <si>
    <t>pod ohumusování</t>
  </si>
  <si>
    <t>150</t>
  </si>
  <si>
    <t>6</t>
  </si>
  <si>
    <t>181351103</t>
  </si>
  <si>
    <t>Rozprostření ornice tl vrstvy do 200 mm pl přes 100 do 500 m2 v rovině nebo ve svahu do 1:5 strojně</t>
  </si>
  <si>
    <t>206251572</t>
  </si>
  <si>
    <t>7</t>
  </si>
  <si>
    <t>M</t>
  </si>
  <si>
    <t>10364101</t>
  </si>
  <si>
    <t>zemina pro terénní úpravy - ornice</t>
  </si>
  <si>
    <t>t</t>
  </si>
  <si>
    <t>8</t>
  </si>
  <si>
    <t>902658675</t>
  </si>
  <si>
    <t>150*0,1*1,50</t>
  </si>
  <si>
    <t>181411121</t>
  </si>
  <si>
    <t>Založení lučního trávníku výsevem pl do 1000 m2 v rovině a ve svahu do 1:5</t>
  </si>
  <si>
    <t>127341203</t>
  </si>
  <si>
    <t>9</t>
  </si>
  <si>
    <t>00572100</t>
  </si>
  <si>
    <t>osivo jetelotráva intenzivní víceletá</t>
  </si>
  <si>
    <t>kg</t>
  </si>
  <si>
    <t>-1906765341</t>
  </si>
  <si>
    <t>150*0,05*1,03</t>
  </si>
  <si>
    <t>11</t>
  </si>
  <si>
    <t>Zemní práce - přípravné a přidružené práce</t>
  </si>
  <si>
    <t>10</t>
  </si>
  <si>
    <t>113107242</t>
  </si>
  <si>
    <t>Odstranění krytu živičného tl přes 50 do 100 mm strojně pl přes 200 m2</t>
  </si>
  <si>
    <t>-1676867840</t>
  </si>
  <si>
    <t>480</t>
  </si>
  <si>
    <t>113202111</t>
  </si>
  <si>
    <t>Vytrhání obrub krajníků obrubníků stojatých</t>
  </si>
  <si>
    <t>m</t>
  </si>
  <si>
    <t>-97168381</t>
  </si>
  <si>
    <t>Svislé a kompletní konstrukce</t>
  </si>
  <si>
    <t>339921132</t>
  </si>
  <si>
    <t>Osazování betonových palisád do betonového základu v řadě výšky prvku přes 0,5 do 1 m</t>
  </si>
  <si>
    <t>1047355616</t>
  </si>
  <si>
    <t>13</t>
  </si>
  <si>
    <t>59228412R</t>
  </si>
  <si>
    <t>palisáda betonová 160x160mm v 600mm přírodní</t>
  </si>
  <si>
    <t>kus</t>
  </si>
  <si>
    <t>-1540206755</t>
  </si>
  <si>
    <t>22*6,25+0,5</t>
  </si>
  <si>
    <t>14</t>
  </si>
  <si>
    <t>3889900R1</t>
  </si>
  <si>
    <t>Chránička kabelů dělená DN 100 - montáž a dodávka</t>
  </si>
  <si>
    <t>-1642629731</t>
  </si>
  <si>
    <t>Poznámka k položce:_x000d_
Kopohalf</t>
  </si>
  <si>
    <t xml:space="preserve">pro stávající kabely  </t>
  </si>
  <si>
    <t>130</t>
  </si>
  <si>
    <t>Komunikace pozemní</t>
  </si>
  <si>
    <t>15</t>
  </si>
  <si>
    <t>564861111</t>
  </si>
  <si>
    <t>Podklad ze štěrkodrtě ŠD plochy přes 100 m2 tl 200 mm</t>
  </si>
  <si>
    <t>588591507</t>
  </si>
  <si>
    <t>konstrukce živičné vozovky</t>
  </si>
  <si>
    <t>455</t>
  </si>
  <si>
    <t>konstrukce manipulační plochy z dlažby</t>
  </si>
  <si>
    <t>65</t>
  </si>
  <si>
    <t>přidáno pod obrubníky</t>
  </si>
  <si>
    <t>290*0,30</t>
  </si>
  <si>
    <t>Součet</t>
  </si>
  <si>
    <t>16</t>
  </si>
  <si>
    <t>564952111</t>
  </si>
  <si>
    <t>Podklad z mechanicky zpevněného kameniva MZK tl 150 mm</t>
  </si>
  <si>
    <t>-544604780</t>
  </si>
  <si>
    <t>17</t>
  </si>
  <si>
    <t>565145111</t>
  </si>
  <si>
    <t>Asfaltový beton vrstva podkladní ACP 16 (obalované kamenivo OKS) tl 60 mm š do 3 m</t>
  </si>
  <si>
    <t>120003536</t>
  </si>
  <si>
    <t>18</t>
  </si>
  <si>
    <t>573111113</t>
  </si>
  <si>
    <t>Postřik živičný infiltrační s posypem z asfaltu množství 1,5 kg/m2</t>
  </si>
  <si>
    <t>976081390</t>
  </si>
  <si>
    <t>19</t>
  </si>
  <si>
    <t>573231108</t>
  </si>
  <si>
    <t>Postřik živičný spojovací ze silniční emulze v množství 0,50 kg/m2</t>
  </si>
  <si>
    <t>21638790</t>
  </si>
  <si>
    <t>20</t>
  </si>
  <si>
    <t>577134211</t>
  </si>
  <si>
    <t>Asfaltový beton vrstva obrusná ACO 11 (ABS) tř. II tl 40 mm š do 3 m z nemodifikovaného asfaltu</t>
  </si>
  <si>
    <t>-1650173284</t>
  </si>
  <si>
    <t>596412211</t>
  </si>
  <si>
    <t>Kladení dlažby z vegetačních tvárnic pozemních komunikací tl 80 mm pl přes 50 do 100 m2 do lože</t>
  </si>
  <si>
    <t>-900042774</t>
  </si>
  <si>
    <t>22</t>
  </si>
  <si>
    <t>59246016</t>
  </si>
  <si>
    <t>dlažba plošná vegetační betonová 600x400mm tl 80mm přírodní</t>
  </si>
  <si>
    <t>561214910</t>
  </si>
  <si>
    <t>65*1,03+0,05</t>
  </si>
  <si>
    <t>ztratné 3%</t>
  </si>
  <si>
    <t>23</t>
  </si>
  <si>
    <t>564821011</t>
  </si>
  <si>
    <t>Podklad ze štěrkodrtě ŠD plochy do 100 m2 tl 80 mm</t>
  </si>
  <si>
    <t>-1718150996</t>
  </si>
  <si>
    <t>výplň zatravňovacích tvárnic</t>
  </si>
  <si>
    <t>popřípadě zemina (upřesní se při realizaci)</t>
  </si>
  <si>
    <t>cca 37% plochy</t>
  </si>
  <si>
    <t>65*0,37</t>
  </si>
  <si>
    <t>91</t>
  </si>
  <si>
    <t>Doplňující konstrukce a práce pozemních komunikací, letišť a ploch</t>
  </si>
  <si>
    <t>24</t>
  </si>
  <si>
    <t>916131213</t>
  </si>
  <si>
    <t>Osazení silničního obrubníku betonového stojatého s boční opěrou do lože z betonu prostého</t>
  </si>
  <si>
    <t>-1841609234</t>
  </si>
  <si>
    <t>290</t>
  </si>
  <si>
    <t>25</t>
  </si>
  <si>
    <t>59217034</t>
  </si>
  <si>
    <t>obrubník silniční betonový 1000x150x300mm</t>
  </si>
  <si>
    <t>1766523719</t>
  </si>
  <si>
    <t>290*1,02+0,2</t>
  </si>
  <si>
    <t>26</t>
  </si>
  <si>
    <t>919726202</t>
  </si>
  <si>
    <t>Geotextilie pro vyztužení, separaci a filtraci tkaná z PP podélná pevnost v tahu přes 15 do 50 kN/m</t>
  </si>
  <si>
    <t>-1527199358</t>
  </si>
  <si>
    <t>konstrukce asfaltové vozovky</t>
  </si>
  <si>
    <t>455+0,3*290</t>
  </si>
  <si>
    <t>konstrukce manipulační plochy</t>
  </si>
  <si>
    <t>997</t>
  </si>
  <si>
    <t>Přesun sutě</t>
  </si>
  <si>
    <t>27</t>
  </si>
  <si>
    <t>997221551</t>
  </si>
  <si>
    <t>Vodorovná doprava suti ze sypkých materiálů do 1 km</t>
  </si>
  <si>
    <t>-1384939164</t>
  </si>
  <si>
    <t>28</t>
  </si>
  <si>
    <t>997221559</t>
  </si>
  <si>
    <t>Příplatek za každý další 1 km u vodorovné dopravy suti ze sypkých materiálů</t>
  </si>
  <si>
    <t>785904688</t>
  </si>
  <si>
    <t>celkem cca 30km</t>
  </si>
  <si>
    <t>163*29</t>
  </si>
  <si>
    <t>29</t>
  </si>
  <si>
    <t>997221861</t>
  </si>
  <si>
    <t>Poplatek za uložení na recyklační skládce (skládkovné) stavebního odpadu z prostého betonu pod kódem 17 01 01</t>
  </si>
  <si>
    <t>1729521380</t>
  </si>
  <si>
    <t>30</t>
  </si>
  <si>
    <t>997221875</t>
  </si>
  <si>
    <t>Poplatek za uložení na recyklační skládce (skládkovné) stavebního odpadu asfaltového bez obsahu dehtu zatříděného do Katalogu odpadů pod kódem 17 03 02</t>
  </si>
  <si>
    <t>-69056696</t>
  </si>
  <si>
    <t>998</t>
  </si>
  <si>
    <t>Přesun hmot</t>
  </si>
  <si>
    <t>31</t>
  </si>
  <si>
    <t>998223011</t>
  </si>
  <si>
    <t>Přesun hmot pro pozemní komunikace s krytem dlážděným</t>
  </si>
  <si>
    <t>-1306002354</t>
  </si>
  <si>
    <t>SAN</t>
  </si>
  <si>
    <t>Sanace pláně</t>
  </si>
  <si>
    <t>32</t>
  </si>
  <si>
    <t>-125736754</t>
  </si>
  <si>
    <t>170</t>
  </si>
  <si>
    <t>33</t>
  </si>
  <si>
    <t>-1313413163</t>
  </si>
  <si>
    <t>34</t>
  </si>
  <si>
    <t>564871116</t>
  </si>
  <si>
    <t>Podklad ze štěrkodrtě ŠD plochy přes 100 m2 tl. 300 mm</t>
  </si>
  <si>
    <t>1472404977</t>
  </si>
  <si>
    <t>VRN</t>
  </si>
  <si>
    <t>Vedlejší rozpočtové náklady</t>
  </si>
  <si>
    <t>35</t>
  </si>
  <si>
    <t>0100000R1</t>
  </si>
  <si>
    <t>Výškové a polohové vytýčení všech inženýrských sítí na staveništi a jejich ověření u správců</t>
  </si>
  <si>
    <t>kpl</t>
  </si>
  <si>
    <t>1024</t>
  </si>
  <si>
    <t>927806858</t>
  </si>
  <si>
    <t>36</t>
  </si>
  <si>
    <t>0100000R2</t>
  </si>
  <si>
    <t>Vytýčení základních směrových a výškových bodů stavby</t>
  </si>
  <si>
    <t>848738789</t>
  </si>
  <si>
    <t>37</t>
  </si>
  <si>
    <t>0100000R3</t>
  </si>
  <si>
    <t>Zaměření skutečného provedení stavby</t>
  </si>
  <si>
    <t>-392652776</t>
  </si>
  <si>
    <t>38</t>
  </si>
  <si>
    <t>0300000R1</t>
  </si>
  <si>
    <t>Zařízení staveniště - vybavení (buňky, TOI), zabezpečení, zrušení staveniště, připojení na inženýrské sítě</t>
  </si>
  <si>
    <t>-1104446936</t>
  </si>
  <si>
    <t>Poznámka k položce:_x000d_
vč.uvedení okolí (terénu) do původního stavu</t>
  </si>
  <si>
    <t>39</t>
  </si>
  <si>
    <t>0300000R2</t>
  </si>
  <si>
    <t>Dopravní opatření po dobu výstavby vč.projednání</t>
  </si>
  <si>
    <t>-1125587920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</si>
</sst>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4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6</v>
      </c>
    </row>
    <row r="5" s="1" customFormat="1" ht="12" customHeight="1">
      <c r="B5" s="21"/>
      <c r="C5" s="22"/>
      <c r="D5" s="26" t="s">
        <v>12</v>
      </c>
      <c r="E5" s="22"/>
      <c r="F5" s="22"/>
      <c r="G5" s="22"/>
      <c r="H5" s="22"/>
      <c r="I5" s="22"/>
      <c r="J5" s="22"/>
      <c r="K5" s="27" t="s">
        <v>13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14</v>
      </c>
      <c r="BS5" s="17" t="s">
        <v>6</v>
      </c>
    </row>
    <row r="6" s="1" customFormat="1" ht="36.96" customHeight="1">
      <c r="B6" s="21"/>
      <c r="C6" s="22"/>
      <c r="D6" s="29" t="s">
        <v>15</v>
      </c>
      <c r="E6" s="22"/>
      <c r="F6" s="22"/>
      <c r="G6" s="22"/>
      <c r="H6" s="22"/>
      <c r="I6" s="22"/>
      <c r="J6" s="22"/>
      <c r="K6" s="30" t="s">
        <v>16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17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18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19</v>
      </c>
      <c r="E8" s="22"/>
      <c r="F8" s="22"/>
      <c r="G8" s="22"/>
      <c r="H8" s="22"/>
      <c r="I8" s="22"/>
      <c r="J8" s="22"/>
      <c r="K8" s="27" t="s">
        <v>20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21</v>
      </c>
      <c r="AL8" s="22"/>
      <c r="AM8" s="22"/>
      <c r="AN8" s="33" t="s">
        <v>22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24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31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12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SONA6872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15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Komunikace u objektu Potůčky č.p.185 (Plachý), p.p.č.355/3 v k.ú.Potůčky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19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21</v>
      </c>
      <c r="AJ87" s="40"/>
      <c r="AK87" s="40"/>
      <c r="AL87" s="40"/>
      <c r="AM87" s="79" t="str">
        <f>IF(AN8= "","",AN8)</f>
        <v>13. 2. 2024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23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Obec Potůčky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>PDS Ostrov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32</v>
      </c>
      <c r="AJ90" s="40"/>
      <c r="AK90" s="40"/>
      <c r="AL90" s="40"/>
      <c r="AM90" s="80" t="str">
        <f>IF(E20="","",E20)</f>
        <v>Neubauerová Soňa, SK-Projekt Ostrov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24.75" customHeight="1">
      <c r="A95" s="118" t="s">
        <v>78</v>
      </c>
      <c r="B95" s="119"/>
      <c r="C95" s="120"/>
      <c r="D95" s="121" t="s">
        <v>13</v>
      </c>
      <c r="E95" s="121"/>
      <c r="F95" s="121"/>
      <c r="G95" s="121"/>
      <c r="H95" s="121"/>
      <c r="I95" s="122"/>
      <c r="J95" s="121" t="s">
        <v>16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'SONA6872 - Komunikace u o...'!J28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79</v>
      </c>
      <c r="AR95" s="125"/>
      <c r="AS95" s="126">
        <v>0</v>
      </c>
      <c r="AT95" s="127">
        <f>ROUND(SUM(AV95:AW95),2)</f>
        <v>0</v>
      </c>
      <c r="AU95" s="128">
        <f>'SONA6872 - Komunikace u o...'!P122</f>
        <v>0</v>
      </c>
      <c r="AV95" s="127">
        <f>'SONA6872 - Komunikace u o...'!J31</f>
        <v>0</v>
      </c>
      <c r="AW95" s="127">
        <f>'SONA6872 - Komunikace u o...'!J32</f>
        <v>0</v>
      </c>
      <c r="AX95" s="127">
        <f>'SONA6872 - Komunikace u o...'!J33</f>
        <v>0</v>
      </c>
      <c r="AY95" s="127">
        <f>'SONA6872 - Komunikace u o...'!J34</f>
        <v>0</v>
      </c>
      <c r="AZ95" s="127">
        <f>'SONA6872 - Komunikace u o...'!F31</f>
        <v>0</v>
      </c>
      <c r="BA95" s="127">
        <f>'SONA6872 - Komunikace u o...'!F32</f>
        <v>0</v>
      </c>
      <c r="BB95" s="127">
        <f>'SONA6872 - Komunikace u o...'!F33</f>
        <v>0</v>
      </c>
      <c r="BC95" s="127">
        <f>'SONA6872 - Komunikace u o...'!F34</f>
        <v>0</v>
      </c>
      <c r="BD95" s="129">
        <f>'SONA6872 - Komunikace u o...'!F35</f>
        <v>0</v>
      </c>
      <c r="BE95" s="7"/>
      <c r="BT95" s="130" t="s">
        <v>80</v>
      </c>
      <c r="BU95" s="130" t="s">
        <v>81</v>
      </c>
      <c r="BV95" s="130" t="s">
        <v>76</v>
      </c>
      <c r="BW95" s="130" t="s">
        <v>5</v>
      </c>
      <c r="BX95" s="130" t="s">
        <v>77</v>
      </c>
      <c r="CL95" s="130" t="s">
        <v>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Ao6+NC3WzJMrbxzkX/akCZ4TScLmY1Ry19Oslrw806oL+vpvIwfFWGHU8EiWnVnEzOPkFCpl3UvMw9b0PJUrxA==" hashValue="24Io98KBP60nc/B1sbCX3Ad4VujYdoyb+Ba95bMujXo1e0n5LHNv8kzYVMAk6k/fX+cxMZdnUUysvRpPuOVPA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NA6872 - Komunikace u 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0"/>
      <c r="AT3" s="17" t="s">
        <v>82</v>
      </c>
    </row>
    <row r="4" s="1" customFormat="1" ht="24.96" customHeight="1">
      <c r="B4" s="20"/>
      <c r="D4" s="133" t="s">
        <v>83</v>
      </c>
      <c r="L4" s="20"/>
      <c r="M4" s="134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35" t="s">
        <v>15</v>
      </c>
      <c r="E6" s="38"/>
      <c r="F6" s="38"/>
      <c r="G6" s="38"/>
      <c r="H6" s="38"/>
      <c r="I6" s="38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30" customHeight="1">
      <c r="A7" s="38"/>
      <c r="B7" s="44"/>
      <c r="C7" s="38"/>
      <c r="D7" s="38"/>
      <c r="E7" s="136" t="s">
        <v>16</v>
      </c>
      <c r="F7" s="38"/>
      <c r="G7" s="38"/>
      <c r="H7" s="38"/>
      <c r="I7" s="38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35" t="s">
        <v>17</v>
      </c>
      <c r="E9" s="38"/>
      <c r="F9" s="137" t="s">
        <v>1</v>
      </c>
      <c r="G9" s="38"/>
      <c r="H9" s="38"/>
      <c r="I9" s="135" t="s">
        <v>18</v>
      </c>
      <c r="J9" s="137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35" t="s">
        <v>19</v>
      </c>
      <c r="E10" s="38"/>
      <c r="F10" s="137" t="s">
        <v>20</v>
      </c>
      <c r="G10" s="38"/>
      <c r="H10" s="38"/>
      <c r="I10" s="135" t="s">
        <v>21</v>
      </c>
      <c r="J10" s="138" t="str">
        <f>'Rekapitulace stavby'!AN8</f>
        <v>13. 2. 2024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5" t="s">
        <v>23</v>
      </c>
      <c r="E12" s="38"/>
      <c r="F12" s="38"/>
      <c r="G12" s="38"/>
      <c r="H12" s="38"/>
      <c r="I12" s="135" t="s">
        <v>24</v>
      </c>
      <c r="J12" s="137" t="s">
        <v>1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7" t="s">
        <v>25</v>
      </c>
      <c r="F13" s="38"/>
      <c r="G13" s="38"/>
      <c r="H13" s="38"/>
      <c r="I13" s="135" t="s">
        <v>26</v>
      </c>
      <c r="J13" s="137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35" t="s">
        <v>27</v>
      </c>
      <c r="E15" s="38"/>
      <c r="F15" s="38"/>
      <c r="G15" s="38"/>
      <c r="H15" s="38"/>
      <c r="I15" s="135" t="s">
        <v>24</v>
      </c>
      <c r="J15" s="33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7"/>
      <c r="G16" s="137"/>
      <c r="H16" s="137"/>
      <c r="I16" s="135" t="s">
        <v>26</v>
      </c>
      <c r="J16" s="33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35" t="s">
        <v>29</v>
      </c>
      <c r="E18" s="38"/>
      <c r="F18" s="38"/>
      <c r="G18" s="38"/>
      <c r="H18" s="38"/>
      <c r="I18" s="135" t="s">
        <v>24</v>
      </c>
      <c r="J18" s="137" t="s">
        <v>1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7" t="s">
        <v>30</v>
      </c>
      <c r="F19" s="38"/>
      <c r="G19" s="38"/>
      <c r="H19" s="38"/>
      <c r="I19" s="135" t="s">
        <v>26</v>
      </c>
      <c r="J19" s="137" t="s">
        <v>1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35" t="s">
        <v>32</v>
      </c>
      <c r="E21" s="38"/>
      <c r="F21" s="38"/>
      <c r="G21" s="38"/>
      <c r="H21" s="38"/>
      <c r="I21" s="135" t="s">
        <v>24</v>
      </c>
      <c r="J21" s="137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7" t="s">
        <v>33</v>
      </c>
      <c r="F22" s="38"/>
      <c r="G22" s="38"/>
      <c r="H22" s="38"/>
      <c r="I22" s="135" t="s">
        <v>26</v>
      </c>
      <c r="J22" s="137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35" t="s">
        <v>34</v>
      </c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39"/>
      <c r="B25" s="140"/>
      <c r="C25" s="139"/>
      <c r="D25" s="139"/>
      <c r="E25" s="141" t="s">
        <v>1</v>
      </c>
      <c r="F25" s="141"/>
      <c r="G25" s="141"/>
      <c r="H25" s="141"/>
      <c r="I25" s="139"/>
      <c r="J25" s="139"/>
      <c r="K25" s="139"/>
      <c r="L25" s="142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43"/>
      <c r="E27" s="143"/>
      <c r="F27" s="143"/>
      <c r="G27" s="143"/>
      <c r="H27" s="143"/>
      <c r="I27" s="143"/>
      <c r="J27" s="143"/>
      <c r="K27" s="14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44" t="s">
        <v>35</v>
      </c>
      <c r="E28" s="38"/>
      <c r="F28" s="38"/>
      <c r="G28" s="38"/>
      <c r="H28" s="38"/>
      <c r="I28" s="38"/>
      <c r="J28" s="145">
        <f>ROUND(J122, 2)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3"/>
      <c r="E29" s="143"/>
      <c r="F29" s="143"/>
      <c r="G29" s="143"/>
      <c r="H29" s="143"/>
      <c r="I29" s="143"/>
      <c r="J29" s="143"/>
      <c r="K29" s="143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46" t="s">
        <v>37</v>
      </c>
      <c r="G30" s="38"/>
      <c r="H30" s="38"/>
      <c r="I30" s="146" t="s">
        <v>36</v>
      </c>
      <c r="J30" s="146" t="s">
        <v>38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7" t="s">
        <v>39</v>
      </c>
      <c r="E31" s="135" t="s">
        <v>40</v>
      </c>
      <c r="F31" s="148">
        <f>ROUND((SUM(BE122:BE237)),  2)</f>
        <v>0</v>
      </c>
      <c r="G31" s="38"/>
      <c r="H31" s="38"/>
      <c r="I31" s="149">
        <v>0.20999999999999999</v>
      </c>
      <c r="J31" s="148">
        <f>ROUND(((SUM(BE122:BE237))*I31),  2)</f>
        <v>0</v>
      </c>
      <c r="K31" s="38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35" t="s">
        <v>41</v>
      </c>
      <c r="F32" s="148">
        <f>ROUND((SUM(BF122:BF237)),  2)</f>
        <v>0</v>
      </c>
      <c r="G32" s="38"/>
      <c r="H32" s="38"/>
      <c r="I32" s="149">
        <v>0.12</v>
      </c>
      <c r="J32" s="148">
        <f>ROUND(((SUM(BF122:BF237))*I32), 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35" t="s">
        <v>42</v>
      </c>
      <c r="F33" s="148">
        <f>ROUND((SUM(BG122:BG237)),  2)</f>
        <v>0</v>
      </c>
      <c r="G33" s="38"/>
      <c r="H33" s="38"/>
      <c r="I33" s="149">
        <v>0.20999999999999999</v>
      </c>
      <c r="J33" s="148">
        <f>0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5" t="s">
        <v>43</v>
      </c>
      <c r="F34" s="148">
        <f>ROUND((SUM(BH122:BH237)),  2)</f>
        <v>0</v>
      </c>
      <c r="G34" s="38"/>
      <c r="H34" s="38"/>
      <c r="I34" s="149">
        <v>0.12</v>
      </c>
      <c r="J34" s="148">
        <f>0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5" t="s">
        <v>44</v>
      </c>
      <c r="F35" s="148">
        <f>ROUND((SUM(BI122:BI237)),  2)</f>
        <v>0</v>
      </c>
      <c r="G35" s="38"/>
      <c r="H35" s="38"/>
      <c r="I35" s="149">
        <v>0</v>
      </c>
      <c r="J35" s="148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50"/>
      <c r="D37" s="151" t="s">
        <v>45</v>
      </c>
      <c r="E37" s="152"/>
      <c r="F37" s="152"/>
      <c r="G37" s="153" t="s">
        <v>46</v>
      </c>
      <c r="H37" s="154" t="s">
        <v>47</v>
      </c>
      <c r="I37" s="152"/>
      <c r="J37" s="155">
        <f>SUM(J28:J35)</f>
        <v>0</v>
      </c>
      <c r="K37" s="156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7" t="s">
        <v>48</v>
      </c>
      <c r="E50" s="158"/>
      <c r="F50" s="158"/>
      <c r="G50" s="157" t="s">
        <v>49</v>
      </c>
      <c r="H50" s="158"/>
      <c r="I50" s="158"/>
      <c r="J50" s="158"/>
      <c r="K50" s="158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59" t="s">
        <v>50</v>
      </c>
      <c r="E61" s="160"/>
      <c r="F61" s="161" t="s">
        <v>51</v>
      </c>
      <c r="G61" s="159" t="s">
        <v>50</v>
      </c>
      <c r="H61" s="160"/>
      <c r="I61" s="160"/>
      <c r="J61" s="162" t="s">
        <v>51</v>
      </c>
      <c r="K61" s="160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7" t="s">
        <v>52</v>
      </c>
      <c r="E65" s="163"/>
      <c r="F65" s="163"/>
      <c r="G65" s="157" t="s">
        <v>53</v>
      </c>
      <c r="H65" s="163"/>
      <c r="I65" s="163"/>
      <c r="J65" s="163"/>
      <c r="K65" s="163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59" t="s">
        <v>50</v>
      </c>
      <c r="E76" s="160"/>
      <c r="F76" s="161" t="s">
        <v>51</v>
      </c>
      <c r="G76" s="159" t="s">
        <v>50</v>
      </c>
      <c r="H76" s="160"/>
      <c r="I76" s="160"/>
      <c r="J76" s="162" t="s">
        <v>51</v>
      </c>
      <c r="K76" s="160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4"/>
      <c r="C77" s="165"/>
      <c r="D77" s="165"/>
      <c r="E77" s="165"/>
      <c r="F77" s="165"/>
      <c r="G77" s="165"/>
      <c r="H77" s="165"/>
      <c r="I77" s="165"/>
      <c r="J77" s="165"/>
      <c r="K77" s="165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6"/>
      <c r="C81" s="167"/>
      <c r="D81" s="167"/>
      <c r="E81" s="167"/>
      <c r="F81" s="167"/>
      <c r="G81" s="167"/>
      <c r="H81" s="167"/>
      <c r="I81" s="167"/>
      <c r="J81" s="167"/>
      <c r="K81" s="167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15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30" customHeight="1">
      <c r="A85" s="38"/>
      <c r="B85" s="39"/>
      <c r="C85" s="40"/>
      <c r="D85" s="40"/>
      <c r="E85" s="76" t="str">
        <f>E7</f>
        <v>Komunikace u objektu Potůčky č.p.185 (Plachý), p.p.č.355/3 v k.ú.Potůčky</v>
      </c>
      <c r="F85" s="40"/>
      <c r="G85" s="40"/>
      <c r="H85" s="40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19</v>
      </c>
      <c r="D87" s="40"/>
      <c r="E87" s="40"/>
      <c r="F87" s="27" t="str">
        <f>F10</f>
        <v xml:space="preserve"> </v>
      </c>
      <c r="G87" s="40"/>
      <c r="H87" s="40"/>
      <c r="I87" s="32" t="s">
        <v>21</v>
      </c>
      <c r="J87" s="79" t="str">
        <f>IF(J10="","",J10)</f>
        <v>13. 2. 2024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23</v>
      </c>
      <c r="D89" s="40"/>
      <c r="E89" s="40"/>
      <c r="F89" s="27" t="str">
        <f>E13</f>
        <v>Obec Potůčky</v>
      </c>
      <c r="G89" s="40"/>
      <c r="H89" s="40"/>
      <c r="I89" s="32" t="s">
        <v>29</v>
      </c>
      <c r="J89" s="36" t="str">
        <f>E19</f>
        <v>PDS Ostrov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25.65" customHeight="1">
      <c r="A90" s="38"/>
      <c r="B90" s="39"/>
      <c r="C90" s="32" t="s">
        <v>27</v>
      </c>
      <c r="D90" s="40"/>
      <c r="E90" s="40"/>
      <c r="F90" s="27" t="str">
        <f>IF(E16="","",E16)</f>
        <v>Vyplň údaj</v>
      </c>
      <c r="G90" s="40"/>
      <c r="H90" s="40"/>
      <c r="I90" s="32" t="s">
        <v>32</v>
      </c>
      <c r="J90" s="36" t="str">
        <f>E22</f>
        <v>Neubauerová Soňa, SK-Projekt Ostrov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68" t="s">
        <v>85</v>
      </c>
      <c r="D92" s="169"/>
      <c r="E92" s="169"/>
      <c r="F92" s="169"/>
      <c r="G92" s="169"/>
      <c r="H92" s="169"/>
      <c r="I92" s="169"/>
      <c r="J92" s="170" t="s">
        <v>86</v>
      </c>
      <c r="K92" s="169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171" t="s">
        <v>87</v>
      </c>
      <c r="D94" s="40"/>
      <c r="E94" s="40"/>
      <c r="F94" s="40"/>
      <c r="G94" s="40"/>
      <c r="H94" s="40"/>
      <c r="I94" s="40"/>
      <c r="J94" s="110">
        <f>J122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7" t="s">
        <v>88</v>
      </c>
    </row>
    <row r="95" s="9" customFormat="1" ht="24.96" customHeight="1">
      <c r="A95" s="9"/>
      <c r="B95" s="172"/>
      <c r="C95" s="173"/>
      <c r="D95" s="174" t="s">
        <v>89</v>
      </c>
      <c r="E95" s="175"/>
      <c r="F95" s="175"/>
      <c r="G95" s="175"/>
      <c r="H95" s="175"/>
      <c r="I95" s="175"/>
      <c r="J95" s="176">
        <f>J123</f>
        <v>0</v>
      </c>
      <c r="K95" s="173"/>
      <c r="L95" s="177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8"/>
      <c r="C96" s="179"/>
      <c r="D96" s="180" t="s">
        <v>90</v>
      </c>
      <c r="E96" s="181"/>
      <c r="F96" s="181"/>
      <c r="G96" s="181"/>
      <c r="H96" s="181"/>
      <c r="I96" s="181"/>
      <c r="J96" s="182">
        <f>J124</f>
        <v>0</v>
      </c>
      <c r="K96" s="179"/>
      <c r="L96" s="18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8"/>
      <c r="C97" s="179"/>
      <c r="D97" s="180" t="s">
        <v>91</v>
      </c>
      <c r="E97" s="181"/>
      <c r="F97" s="181"/>
      <c r="G97" s="181"/>
      <c r="H97" s="181"/>
      <c r="I97" s="181"/>
      <c r="J97" s="182">
        <f>J149</f>
        <v>0</v>
      </c>
      <c r="K97" s="179"/>
      <c r="L97" s="183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8"/>
      <c r="C98" s="179"/>
      <c r="D98" s="180" t="s">
        <v>92</v>
      </c>
      <c r="E98" s="181"/>
      <c r="F98" s="181"/>
      <c r="G98" s="181"/>
      <c r="H98" s="181"/>
      <c r="I98" s="181"/>
      <c r="J98" s="182">
        <f>J154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93</v>
      </c>
      <c r="E99" s="181"/>
      <c r="F99" s="181"/>
      <c r="G99" s="181"/>
      <c r="H99" s="181"/>
      <c r="I99" s="181"/>
      <c r="J99" s="182">
        <f>J162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94</v>
      </c>
      <c r="E100" s="181"/>
      <c r="F100" s="181"/>
      <c r="G100" s="181"/>
      <c r="H100" s="181"/>
      <c r="I100" s="181"/>
      <c r="J100" s="182">
        <f>J201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95</v>
      </c>
      <c r="E101" s="181"/>
      <c r="F101" s="181"/>
      <c r="G101" s="181"/>
      <c r="H101" s="181"/>
      <c r="I101" s="181"/>
      <c r="J101" s="182">
        <f>J214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96</v>
      </c>
      <c r="E102" s="181"/>
      <c r="F102" s="181"/>
      <c r="G102" s="181"/>
      <c r="H102" s="181"/>
      <c r="I102" s="181"/>
      <c r="J102" s="182">
        <f>J221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97</v>
      </c>
      <c r="E103" s="181"/>
      <c r="F103" s="181"/>
      <c r="G103" s="181"/>
      <c r="H103" s="181"/>
      <c r="I103" s="181"/>
      <c r="J103" s="182">
        <f>J223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2"/>
      <c r="C104" s="173"/>
      <c r="D104" s="174" t="s">
        <v>98</v>
      </c>
      <c r="E104" s="175"/>
      <c r="F104" s="175"/>
      <c r="G104" s="175"/>
      <c r="H104" s="175"/>
      <c r="I104" s="175"/>
      <c r="J104" s="176">
        <f>J231</f>
        <v>0</v>
      </c>
      <c r="K104" s="173"/>
      <c r="L104" s="177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99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30" customHeight="1">
      <c r="A114" s="38"/>
      <c r="B114" s="39"/>
      <c r="C114" s="40"/>
      <c r="D114" s="40"/>
      <c r="E114" s="76" t="str">
        <f>E7</f>
        <v>Komunikace u objektu Potůčky č.p.185 (Plachý), p.p.č.355/3 v k.ú.Potůčky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19</v>
      </c>
      <c r="D116" s="40"/>
      <c r="E116" s="40"/>
      <c r="F116" s="27" t="str">
        <f>F10</f>
        <v xml:space="preserve"> </v>
      </c>
      <c r="G116" s="40"/>
      <c r="H116" s="40"/>
      <c r="I116" s="32" t="s">
        <v>21</v>
      </c>
      <c r="J116" s="79" t="str">
        <f>IF(J10="","",J10)</f>
        <v>13. 2. 2024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23</v>
      </c>
      <c r="D118" s="40"/>
      <c r="E118" s="40"/>
      <c r="F118" s="27" t="str">
        <f>E13</f>
        <v>Obec Potůčky</v>
      </c>
      <c r="G118" s="40"/>
      <c r="H118" s="40"/>
      <c r="I118" s="32" t="s">
        <v>29</v>
      </c>
      <c r="J118" s="36" t="str">
        <f>E19</f>
        <v>PDS Ostrov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27</v>
      </c>
      <c r="D119" s="40"/>
      <c r="E119" s="40"/>
      <c r="F119" s="27" t="str">
        <f>IF(E16="","",E16)</f>
        <v>Vyplň údaj</v>
      </c>
      <c r="G119" s="40"/>
      <c r="H119" s="40"/>
      <c r="I119" s="32" t="s">
        <v>32</v>
      </c>
      <c r="J119" s="36" t="str">
        <f>E22</f>
        <v>Neubauerová Soňa, SK-Projekt Ostrov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84"/>
      <c r="B121" s="185"/>
      <c r="C121" s="186" t="s">
        <v>100</v>
      </c>
      <c r="D121" s="187" t="s">
        <v>60</v>
      </c>
      <c r="E121" s="187" t="s">
        <v>56</v>
      </c>
      <c r="F121" s="187" t="s">
        <v>57</v>
      </c>
      <c r="G121" s="187" t="s">
        <v>101</v>
      </c>
      <c r="H121" s="187" t="s">
        <v>102</v>
      </c>
      <c r="I121" s="187" t="s">
        <v>103</v>
      </c>
      <c r="J121" s="188" t="s">
        <v>86</v>
      </c>
      <c r="K121" s="189" t="s">
        <v>104</v>
      </c>
      <c r="L121" s="190"/>
      <c r="M121" s="100" t="s">
        <v>1</v>
      </c>
      <c r="N121" s="101" t="s">
        <v>39</v>
      </c>
      <c r="O121" s="101" t="s">
        <v>105</v>
      </c>
      <c r="P121" s="101" t="s">
        <v>106</v>
      </c>
      <c r="Q121" s="101" t="s">
        <v>107</v>
      </c>
      <c r="R121" s="101" t="s">
        <v>108</v>
      </c>
      <c r="S121" s="101" t="s">
        <v>109</v>
      </c>
      <c r="T121" s="102" t="s">
        <v>110</v>
      </c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</row>
    <row r="122" s="2" customFormat="1" ht="22.8" customHeight="1">
      <c r="A122" s="38"/>
      <c r="B122" s="39"/>
      <c r="C122" s="107" t="s">
        <v>111</v>
      </c>
      <c r="D122" s="40"/>
      <c r="E122" s="40"/>
      <c r="F122" s="40"/>
      <c r="G122" s="40"/>
      <c r="H122" s="40"/>
      <c r="I122" s="40"/>
      <c r="J122" s="191">
        <f>BK122</f>
        <v>0</v>
      </c>
      <c r="K122" s="40"/>
      <c r="L122" s="44"/>
      <c r="M122" s="103"/>
      <c r="N122" s="192"/>
      <c r="O122" s="104"/>
      <c r="P122" s="193">
        <f>P123+P231</f>
        <v>0</v>
      </c>
      <c r="Q122" s="104"/>
      <c r="R122" s="193">
        <f>R123+R231</f>
        <v>99.540489999999991</v>
      </c>
      <c r="S122" s="104"/>
      <c r="T122" s="194">
        <f>T123+T231</f>
        <v>163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74</v>
      </c>
      <c r="AU122" s="17" t="s">
        <v>88</v>
      </c>
      <c r="BK122" s="195">
        <f>BK123+BK231</f>
        <v>0</v>
      </c>
    </row>
    <row r="123" s="12" customFormat="1" ht="25.92" customHeight="1">
      <c r="A123" s="12"/>
      <c r="B123" s="196"/>
      <c r="C123" s="197"/>
      <c r="D123" s="198" t="s">
        <v>74</v>
      </c>
      <c r="E123" s="199" t="s">
        <v>112</v>
      </c>
      <c r="F123" s="199" t="s">
        <v>113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P124+P149+P154+P162+P201+P214+P221+P223</f>
        <v>0</v>
      </c>
      <c r="Q123" s="204"/>
      <c r="R123" s="205">
        <f>R124+R149+R154+R162+R201+R214+R221+R223</f>
        <v>99.540489999999991</v>
      </c>
      <c r="S123" s="204"/>
      <c r="T123" s="206">
        <f>T124+T149+T154+T162+T201+T214+T221+T223</f>
        <v>163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7" t="s">
        <v>80</v>
      </c>
      <c r="AT123" s="208" t="s">
        <v>74</v>
      </c>
      <c r="AU123" s="208" t="s">
        <v>75</v>
      </c>
      <c r="AY123" s="207" t="s">
        <v>114</v>
      </c>
      <c r="BK123" s="209">
        <f>BK124+BK149+BK154+BK162+BK201+BK214+BK221+BK223</f>
        <v>0</v>
      </c>
    </row>
    <row r="124" s="12" customFormat="1" ht="22.8" customHeight="1">
      <c r="A124" s="12"/>
      <c r="B124" s="196"/>
      <c r="C124" s="197"/>
      <c r="D124" s="198" t="s">
        <v>74</v>
      </c>
      <c r="E124" s="210" t="s">
        <v>80</v>
      </c>
      <c r="F124" s="210" t="s">
        <v>115</v>
      </c>
      <c r="G124" s="197"/>
      <c r="H124" s="197"/>
      <c r="I124" s="200"/>
      <c r="J124" s="211">
        <f>BK124</f>
        <v>0</v>
      </c>
      <c r="K124" s="197"/>
      <c r="L124" s="202"/>
      <c r="M124" s="203"/>
      <c r="N124" s="204"/>
      <c r="O124" s="204"/>
      <c r="P124" s="205">
        <f>SUM(P125:P148)</f>
        <v>0</v>
      </c>
      <c r="Q124" s="204"/>
      <c r="R124" s="205">
        <f>SUM(R125:R148)</f>
        <v>0.0077300000000000008</v>
      </c>
      <c r="S124" s="204"/>
      <c r="T124" s="206">
        <f>SUM(T125:T148)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80</v>
      </c>
      <c r="AT124" s="208" t="s">
        <v>74</v>
      </c>
      <c r="AU124" s="208" t="s">
        <v>80</v>
      </c>
      <c r="AY124" s="207" t="s">
        <v>114</v>
      </c>
      <c r="BK124" s="209">
        <f>SUM(BK125:BK148)</f>
        <v>0</v>
      </c>
    </row>
    <row r="125" s="2" customFormat="1" ht="37.8" customHeight="1">
      <c r="A125" s="38"/>
      <c r="B125" s="39"/>
      <c r="C125" s="212" t="s">
        <v>80</v>
      </c>
      <c r="D125" s="212" t="s">
        <v>116</v>
      </c>
      <c r="E125" s="213" t="s">
        <v>117</v>
      </c>
      <c r="F125" s="214" t="s">
        <v>118</v>
      </c>
      <c r="G125" s="215" t="s">
        <v>119</v>
      </c>
      <c r="H125" s="216">
        <v>310</v>
      </c>
      <c r="I125" s="217"/>
      <c r="J125" s="216">
        <f>ROUND(I125*H125,2)</f>
        <v>0</v>
      </c>
      <c r="K125" s="218"/>
      <c r="L125" s="44"/>
      <c r="M125" s="219" t="s">
        <v>1</v>
      </c>
      <c r="N125" s="220" t="s">
        <v>40</v>
      </c>
      <c r="O125" s="91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120</v>
      </c>
      <c r="AT125" s="223" t="s">
        <v>116</v>
      </c>
      <c r="AU125" s="223" t="s">
        <v>82</v>
      </c>
      <c r="AY125" s="17" t="s">
        <v>114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80</v>
      </c>
      <c r="BK125" s="224">
        <f>ROUND(I125*H125,2)</f>
        <v>0</v>
      </c>
      <c r="BL125" s="17" t="s">
        <v>120</v>
      </c>
      <c r="BM125" s="223" t="s">
        <v>121</v>
      </c>
    </row>
    <row r="126" s="13" customFormat="1">
      <c r="A126" s="13"/>
      <c r="B126" s="225"/>
      <c r="C126" s="226"/>
      <c r="D126" s="227" t="s">
        <v>122</v>
      </c>
      <c r="E126" s="228" t="s">
        <v>1</v>
      </c>
      <c r="F126" s="229" t="s">
        <v>123</v>
      </c>
      <c r="G126" s="226"/>
      <c r="H126" s="228" t="s">
        <v>1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122</v>
      </c>
      <c r="AU126" s="235" t="s">
        <v>82</v>
      </c>
      <c r="AV126" s="13" t="s">
        <v>80</v>
      </c>
      <c r="AW126" s="13" t="s">
        <v>31</v>
      </c>
      <c r="AX126" s="13" t="s">
        <v>75</v>
      </c>
      <c r="AY126" s="235" t="s">
        <v>114</v>
      </c>
    </row>
    <row r="127" s="13" customFormat="1">
      <c r="A127" s="13"/>
      <c r="B127" s="225"/>
      <c r="C127" s="226"/>
      <c r="D127" s="227" t="s">
        <v>122</v>
      </c>
      <c r="E127" s="228" t="s">
        <v>1</v>
      </c>
      <c r="F127" s="229" t="s">
        <v>124</v>
      </c>
      <c r="G127" s="226"/>
      <c r="H127" s="228" t="s">
        <v>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122</v>
      </c>
      <c r="AU127" s="235" t="s">
        <v>82</v>
      </c>
      <c r="AV127" s="13" t="s">
        <v>80</v>
      </c>
      <c r="AW127" s="13" t="s">
        <v>31</v>
      </c>
      <c r="AX127" s="13" t="s">
        <v>75</v>
      </c>
      <c r="AY127" s="235" t="s">
        <v>114</v>
      </c>
    </row>
    <row r="128" s="14" customFormat="1">
      <c r="A128" s="14"/>
      <c r="B128" s="236"/>
      <c r="C128" s="237"/>
      <c r="D128" s="227" t="s">
        <v>122</v>
      </c>
      <c r="E128" s="238" t="s">
        <v>1</v>
      </c>
      <c r="F128" s="239" t="s">
        <v>125</v>
      </c>
      <c r="G128" s="237"/>
      <c r="H128" s="240">
        <v>310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122</v>
      </c>
      <c r="AU128" s="246" t="s">
        <v>82</v>
      </c>
      <c r="AV128" s="14" t="s">
        <v>82</v>
      </c>
      <c r="AW128" s="14" t="s">
        <v>31</v>
      </c>
      <c r="AX128" s="14" t="s">
        <v>80</v>
      </c>
      <c r="AY128" s="246" t="s">
        <v>114</v>
      </c>
    </row>
    <row r="129" s="2" customFormat="1" ht="24.15" customHeight="1">
      <c r="A129" s="38"/>
      <c r="B129" s="39"/>
      <c r="C129" s="212" t="s">
        <v>82</v>
      </c>
      <c r="D129" s="212" t="s">
        <v>116</v>
      </c>
      <c r="E129" s="213" t="s">
        <v>126</v>
      </c>
      <c r="F129" s="214" t="s">
        <v>127</v>
      </c>
      <c r="G129" s="215" t="s">
        <v>119</v>
      </c>
      <c r="H129" s="216">
        <v>50</v>
      </c>
      <c r="I129" s="217"/>
      <c r="J129" s="216">
        <f>ROUND(I129*H129,2)</f>
        <v>0</v>
      </c>
      <c r="K129" s="218"/>
      <c r="L129" s="44"/>
      <c r="M129" s="219" t="s">
        <v>1</v>
      </c>
      <c r="N129" s="220" t="s">
        <v>40</v>
      </c>
      <c r="O129" s="91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120</v>
      </c>
      <c r="AT129" s="223" t="s">
        <v>116</v>
      </c>
      <c r="AU129" s="223" t="s">
        <v>82</v>
      </c>
      <c r="AY129" s="17" t="s">
        <v>114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80</v>
      </c>
      <c r="BK129" s="224">
        <f>ROUND(I129*H129,2)</f>
        <v>0</v>
      </c>
      <c r="BL129" s="17" t="s">
        <v>120</v>
      </c>
      <c r="BM129" s="223" t="s">
        <v>128</v>
      </c>
    </row>
    <row r="130" s="13" customFormat="1">
      <c r="A130" s="13"/>
      <c r="B130" s="225"/>
      <c r="C130" s="226"/>
      <c r="D130" s="227" t="s">
        <v>122</v>
      </c>
      <c r="E130" s="228" t="s">
        <v>1</v>
      </c>
      <c r="F130" s="229" t="s">
        <v>129</v>
      </c>
      <c r="G130" s="226"/>
      <c r="H130" s="228" t="s">
        <v>1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122</v>
      </c>
      <c r="AU130" s="235" t="s">
        <v>82</v>
      </c>
      <c r="AV130" s="13" t="s">
        <v>80</v>
      </c>
      <c r="AW130" s="13" t="s">
        <v>31</v>
      </c>
      <c r="AX130" s="13" t="s">
        <v>75</v>
      </c>
      <c r="AY130" s="235" t="s">
        <v>114</v>
      </c>
    </row>
    <row r="131" s="14" customFormat="1">
      <c r="A131" s="14"/>
      <c r="B131" s="236"/>
      <c r="C131" s="237"/>
      <c r="D131" s="227" t="s">
        <v>122</v>
      </c>
      <c r="E131" s="238" t="s">
        <v>1</v>
      </c>
      <c r="F131" s="239" t="s">
        <v>130</v>
      </c>
      <c r="G131" s="237"/>
      <c r="H131" s="240">
        <v>50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122</v>
      </c>
      <c r="AU131" s="246" t="s">
        <v>82</v>
      </c>
      <c r="AV131" s="14" t="s">
        <v>82</v>
      </c>
      <c r="AW131" s="14" t="s">
        <v>31</v>
      </c>
      <c r="AX131" s="14" t="s">
        <v>80</v>
      </c>
      <c r="AY131" s="246" t="s">
        <v>114</v>
      </c>
    </row>
    <row r="132" s="2" customFormat="1" ht="37.8" customHeight="1">
      <c r="A132" s="38"/>
      <c r="B132" s="39"/>
      <c r="C132" s="212" t="s">
        <v>131</v>
      </c>
      <c r="D132" s="212" t="s">
        <v>116</v>
      </c>
      <c r="E132" s="213" t="s">
        <v>132</v>
      </c>
      <c r="F132" s="214" t="s">
        <v>133</v>
      </c>
      <c r="G132" s="215" t="s">
        <v>119</v>
      </c>
      <c r="H132" s="216">
        <v>310</v>
      </c>
      <c r="I132" s="217"/>
      <c r="J132" s="216">
        <f>ROUND(I132*H132,2)</f>
        <v>0</v>
      </c>
      <c r="K132" s="218"/>
      <c r="L132" s="44"/>
      <c r="M132" s="219" t="s">
        <v>1</v>
      </c>
      <c r="N132" s="220" t="s">
        <v>40</v>
      </c>
      <c r="O132" s="91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120</v>
      </c>
      <c r="AT132" s="223" t="s">
        <v>116</v>
      </c>
      <c r="AU132" s="223" t="s">
        <v>82</v>
      </c>
      <c r="AY132" s="17" t="s">
        <v>114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80</v>
      </c>
      <c r="BK132" s="224">
        <f>ROUND(I132*H132,2)</f>
        <v>0</v>
      </c>
      <c r="BL132" s="17" t="s">
        <v>120</v>
      </c>
      <c r="BM132" s="223" t="s">
        <v>134</v>
      </c>
    </row>
    <row r="133" s="2" customFormat="1">
      <c r="A133" s="38"/>
      <c r="B133" s="39"/>
      <c r="C133" s="40"/>
      <c r="D133" s="227" t="s">
        <v>135</v>
      </c>
      <c r="E133" s="40"/>
      <c r="F133" s="247" t="s">
        <v>136</v>
      </c>
      <c r="G133" s="40"/>
      <c r="H133" s="40"/>
      <c r="I133" s="248"/>
      <c r="J133" s="40"/>
      <c r="K133" s="40"/>
      <c r="L133" s="44"/>
      <c r="M133" s="249"/>
      <c r="N133" s="250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82</v>
      </c>
    </row>
    <row r="134" s="2" customFormat="1" ht="24.15" customHeight="1">
      <c r="A134" s="38"/>
      <c r="B134" s="39"/>
      <c r="C134" s="212" t="s">
        <v>120</v>
      </c>
      <c r="D134" s="212" t="s">
        <v>116</v>
      </c>
      <c r="E134" s="213" t="s">
        <v>137</v>
      </c>
      <c r="F134" s="214" t="s">
        <v>138</v>
      </c>
      <c r="G134" s="215" t="s">
        <v>139</v>
      </c>
      <c r="H134" s="216">
        <v>607</v>
      </c>
      <c r="I134" s="217"/>
      <c r="J134" s="216">
        <f>ROUND(I134*H134,2)</f>
        <v>0</v>
      </c>
      <c r="K134" s="218"/>
      <c r="L134" s="44"/>
      <c r="M134" s="219" t="s">
        <v>1</v>
      </c>
      <c r="N134" s="220" t="s">
        <v>40</v>
      </c>
      <c r="O134" s="91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120</v>
      </c>
      <c r="AT134" s="223" t="s">
        <v>116</v>
      </c>
      <c r="AU134" s="223" t="s">
        <v>82</v>
      </c>
      <c r="AY134" s="17" t="s">
        <v>114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80</v>
      </c>
      <c r="BK134" s="224">
        <f>ROUND(I134*H134,2)</f>
        <v>0</v>
      </c>
      <c r="BL134" s="17" t="s">
        <v>120</v>
      </c>
      <c r="BM134" s="223" t="s">
        <v>140</v>
      </c>
    </row>
    <row r="135" s="13" customFormat="1">
      <c r="A135" s="13"/>
      <c r="B135" s="225"/>
      <c r="C135" s="226"/>
      <c r="D135" s="227" t="s">
        <v>122</v>
      </c>
      <c r="E135" s="228" t="s">
        <v>1</v>
      </c>
      <c r="F135" s="229" t="s">
        <v>141</v>
      </c>
      <c r="G135" s="226"/>
      <c r="H135" s="228" t="s">
        <v>1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122</v>
      </c>
      <c r="AU135" s="235" t="s">
        <v>82</v>
      </c>
      <c r="AV135" s="13" t="s">
        <v>80</v>
      </c>
      <c r="AW135" s="13" t="s">
        <v>31</v>
      </c>
      <c r="AX135" s="13" t="s">
        <v>75</v>
      </c>
      <c r="AY135" s="235" t="s">
        <v>114</v>
      </c>
    </row>
    <row r="136" s="14" customFormat="1">
      <c r="A136" s="14"/>
      <c r="B136" s="236"/>
      <c r="C136" s="237"/>
      <c r="D136" s="227" t="s">
        <v>122</v>
      </c>
      <c r="E136" s="238" t="s">
        <v>1</v>
      </c>
      <c r="F136" s="239" t="s">
        <v>142</v>
      </c>
      <c r="G136" s="237"/>
      <c r="H136" s="240">
        <v>607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122</v>
      </c>
      <c r="AU136" s="246" t="s">
        <v>82</v>
      </c>
      <c r="AV136" s="14" t="s">
        <v>82</v>
      </c>
      <c r="AW136" s="14" t="s">
        <v>31</v>
      </c>
      <c r="AX136" s="14" t="s">
        <v>80</v>
      </c>
      <c r="AY136" s="246" t="s">
        <v>114</v>
      </c>
    </row>
    <row r="137" s="2" customFormat="1" ht="24.15" customHeight="1">
      <c r="A137" s="38"/>
      <c r="B137" s="39"/>
      <c r="C137" s="212" t="s">
        <v>143</v>
      </c>
      <c r="D137" s="212" t="s">
        <v>116</v>
      </c>
      <c r="E137" s="213" t="s">
        <v>144</v>
      </c>
      <c r="F137" s="214" t="s">
        <v>145</v>
      </c>
      <c r="G137" s="215" t="s">
        <v>139</v>
      </c>
      <c r="H137" s="216">
        <v>150</v>
      </c>
      <c r="I137" s="217"/>
      <c r="J137" s="216">
        <f>ROUND(I137*H137,2)</f>
        <v>0</v>
      </c>
      <c r="K137" s="218"/>
      <c r="L137" s="44"/>
      <c r="M137" s="219" t="s">
        <v>1</v>
      </c>
      <c r="N137" s="220" t="s">
        <v>40</v>
      </c>
      <c r="O137" s="91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120</v>
      </c>
      <c r="AT137" s="223" t="s">
        <v>116</v>
      </c>
      <c r="AU137" s="223" t="s">
        <v>82</v>
      </c>
      <c r="AY137" s="17" t="s">
        <v>114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80</v>
      </c>
      <c r="BK137" s="224">
        <f>ROUND(I137*H137,2)</f>
        <v>0</v>
      </c>
      <c r="BL137" s="17" t="s">
        <v>120</v>
      </c>
      <c r="BM137" s="223" t="s">
        <v>146</v>
      </c>
    </row>
    <row r="138" s="13" customFormat="1">
      <c r="A138" s="13"/>
      <c r="B138" s="225"/>
      <c r="C138" s="226"/>
      <c r="D138" s="227" t="s">
        <v>122</v>
      </c>
      <c r="E138" s="228" t="s">
        <v>1</v>
      </c>
      <c r="F138" s="229" t="s">
        <v>147</v>
      </c>
      <c r="G138" s="226"/>
      <c r="H138" s="228" t="s">
        <v>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122</v>
      </c>
      <c r="AU138" s="235" t="s">
        <v>82</v>
      </c>
      <c r="AV138" s="13" t="s">
        <v>80</v>
      </c>
      <c r="AW138" s="13" t="s">
        <v>31</v>
      </c>
      <c r="AX138" s="13" t="s">
        <v>75</v>
      </c>
      <c r="AY138" s="235" t="s">
        <v>114</v>
      </c>
    </row>
    <row r="139" s="13" customFormat="1">
      <c r="A139" s="13"/>
      <c r="B139" s="225"/>
      <c r="C139" s="226"/>
      <c r="D139" s="227" t="s">
        <v>122</v>
      </c>
      <c r="E139" s="228" t="s">
        <v>1</v>
      </c>
      <c r="F139" s="229" t="s">
        <v>124</v>
      </c>
      <c r="G139" s="226"/>
      <c r="H139" s="228" t="s">
        <v>1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122</v>
      </c>
      <c r="AU139" s="235" t="s">
        <v>82</v>
      </c>
      <c r="AV139" s="13" t="s">
        <v>80</v>
      </c>
      <c r="AW139" s="13" t="s">
        <v>31</v>
      </c>
      <c r="AX139" s="13" t="s">
        <v>75</v>
      </c>
      <c r="AY139" s="235" t="s">
        <v>114</v>
      </c>
    </row>
    <row r="140" s="14" customFormat="1">
      <c r="A140" s="14"/>
      <c r="B140" s="236"/>
      <c r="C140" s="237"/>
      <c r="D140" s="227" t="s">
        <v>122</v>
      </c>
      <c r="E140" s="238" t="s">
        <v>1</v>
      </c>
      <c r="F140" s="239" t="s">
        <v>148</v>
      </c>
      <c r="G140" s="237"/>
      <c r="H140" s="240">
        <v>150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122</v>
      </c>
      <c r="AU140" s="246" t="s">
        <v>82</v>
      </c>
      <c r="AV140" s="14" t="s">
        <v>82</v>
      </c>
      <c r="AW140" s="14" t="s">
        <v>31</v>
      </c>
      <c r="AX140" s="14" t="s">
        <v>80</v>
      </c>
      <c r="AY140" s="246" t="s">
        <v>114</v>
      </c>
    </row>
    <row r="141" s="2" customFormat="1" ht="33" customHeight="1">
      <c r="A141" s="38"/>
      <c r="B141" s="39"/>
      <c r="C141" s="212" t="s">
        <v>149</v>
      </c>
      <c r="D141" s="212" t="s">
        <v>116</v>
      </c>
      <c r="E141" s="213" t="s">
        <v>150</v>
      </c>
      <c r="F141" s="214" t="s">
        <v>151</v>
      </c>
      <c r="G141" s="215" t="s">
        <v>139</v>
      </c>
      <c r="H141" s="216">
        <v>150</v>
      </c>
      <c r="I141" s="217"/>
      <c r="J141" s="216">
        <f>ROUND(I141*H141,2)</f>
        <v>0</v>
      </c>
      <c r="K141" s="218"/>
      <c r="L141" s="44"/>
      <c r="M141" s="219" t="s">
        <v>1</v>
      </c>
      <c r="N141" s="220" t="s">
        <v>40</v>
      </c>
      <c r="O141" s="91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120</v>
      </c>
      <c r="AT141" s="223" t="s">
        <v>116</v>
      </c>
      <c r="AU141" s="223" t="s">
        <v>82</v>
      </c>
      <c r="AY141" s="17" t="s">
        <v>114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80</v>
      </c>
      <c r="BK141" s="224">
        <f>ROUND(I141*H141,2)</f>
        <v>0</v>
      </c>
      <c r="BL141" s="17" t="s">
        <v>120</v>
      </c>
      <c r="BM141" s="223" t="s">
        <v>152</v>
      </c>
    </row>
    <row r="142" s="13" customFormat="1">
      <c r="A142" s="13"/>
      <c r="B142" s="225"/>
      <c r="C142" s="226"/>
      <c r="D142" s="227" t="s">
        <v>122</v>
      </c>
      <c r="E142" s="228" t="s">
        <v>1</v>
      </c>
      <c r="F142" s="229" t="s">
        <v>124</v>
      </c>
      <c r="G142" s="226"/>
      <c r="H142" s="228" t="s">
        <v>1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122</v>
      </c>
      <c r="AU142" s="235" t="s">
        <v>82</v>
      </c>
      <c r="AV142" s="13" t="s">
        <v>80</v>
      </c>
      <c r="AW142" s="13" t="s">
        <v>31</v>
      </c>
      <c r="AX142" s="13" t="s">
        <v>75</v>
      </c>
      <c r="AY142" s="235" t="s">
        <v>114</v>
      </c>
    </row>
    <row r="143" s="14" customFormat="1">
      <c r="A143" s="14"/>
      <c r="B143" s="236"/>
      <c r="C143" s="237"/>
      <c r="D143" s="227" t="s">
        <v>122</v>
      </c>
      <c r="E143" s="238" t="s">
        <v>1</v>
      </c>
      <c r="F143" s="239" t="s">
        <v>148</v>
      </c>
      <c r="G143" s="237"/>
      <c r="H143" s="240">
        <v>150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122</v>
      </c>
      <c r="AU143" s="246" t="s">
        <v>82</v>
      </c>
      <c r="AV143" s="14" t="s">
        <v>82</v>
      </c>
      <c r="AW143" s="14" t="s">
        <v>31</v>
      </c>
      <c r="AX143" s="14" t="s">
        <v>80</v>
      </c>
      <c r="AY143" s="246" t="s">
        <v>114</v>
      </c>
    </row>
    <row r="144" s="2" customFormat="1" ht="16.5" customHeight="1">
      <c r="A144" s="38"/>
      <c r="B144" s="39"/>
      <c r="C144" s="251" t="s">
        <v>153</v>
      </c>
      <c r="D144" s="251" t="s">
        <v>154</v>
      </c>
      <c r="E144" s="252" t="s">
        <v>155</v>
      </c>
      <c r="F144" s="253" t="s">
        <v>156</v>
      </c>
      <c r="G144" s="254" t="s">
        <v>157</v>
      </c>
      <c r="H144" s="255">
        <v>22.5</v>
      </c>
      <c r="I144" s="256"/>
      <c r="J144" s="255">
        <f>ROUND(I144*H144,2)</f>
        <v>0</v>
      </c>
      <c r="K144" s="257"/>
      <c r="L144" s="258"/>
      <c r="M144" s="259" t="s">
        <v>1</v>
      </c>
      <c r="N144" s="260" t="s">
        <v>40</v>
      </c>
      <c r="O144" s="91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158</v>
      </c>
      <c r="AT144" s="223" t="s">
        <v>154</v>
      </c>
      <c r="AU144" s="223" t="s">
        <v>82</v>
      </c>
      <c r="AY144" s="17" t="s">
        <v>114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80</v>
      </c>
      <c r="BK144" s="224">
        <f>ROUND(I144*H144,2)</f>
        <v>0</v>
      </c>
      <c r="BL144" s="17" t="s">
        <v>120</v>
      </c>
      <c r="BM144" s="223" t="s">
        <v>159</v>
      </c>
    </row>
    <row r="145" s="14" customFormat="1">
      <c r="A145" s="14"/>
      <c r="B145" s="236"/>
      <c r="C145" s="237"/>
      <c r="D145" s="227" t="s">
        <v>122</v>
      </c>
      <c r="E145" s="238" t="s">
        <v>1</v>
      </c>
      <c r="F145" s="239" t="s">
        <v>160</v>
      </c>
      <c r="G145" s="237"/>
      <c r="H145" s="240">
        <v>22.5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122</v>
      </c>
      <c r="AU145" s="246" t="s">
        <v>82</v>
      </c>
      <c r="AV145" s="14" t="s">
        <v>82</v>
      </c>
      <c r="AW145" s="14" t="s">
        <v>31</v>
      </c>
      <c r="AX145" s="14" t="s">
        <v>80</v>
      </c>
      <c r="AY145" s="246" t="s">
        <v>114</v>
      </c>
    </row>
    <row r="146" s="2" customFormat="1" ht="24.15" customHeight="1">
      <c r="A146" s="38"/>
      <c r="B146" s="39"/>
      <c r="C146" s="212" t="s">
        <v>158</v>
      </c>
      <c r="D146" s="212" t="s">
        <v>116</v>
      </c>
      <c r="E146" s="213" t="s">
        <v>161</v>
      </c>
      <c r="F146" s="214" t="s">
        <v>162</v>
      </c>
      <c r="G146" s="215" t="s">
        <v>139</v>
      </c>
      <c r="H146" s="216">
        <v>150</v>
      </c>
      <c r="I146" s="217"/>
      <c r="J146" s="216">
        <f>ROUND(I146*H146,2)</f>
        <v>0</v>
      </c>
      <c r="K146" s="218"/>
      <c r="L146" s="44"/>
      <c r="M146" s="219" t="s">
        <v>1</v>
      </c>
      <c r="N146" s="220" t="s">
        <v>40</v>
      </c>
      <c r="O146" s="91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120</v>
      </c>
      <c r="AT146" s="223" t="s">
        <v>116</v>
      </c>
      <c r="AU146" s="223" t="s">
        <v>82</v>
      </c>
      <c r="AY146" s="17" t="s">
        <v>114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80</v>
      </c>
      <c r="BK146" s="224">
        <f>ROUND(I146*H146,2)</f>
        <v>0</v>
      </c>
      <c r="BL146" s="17" t="s">
        <v>120</v>
      </c>
      <c r="BM146" s="223" t="s">
        <v>163</v>
      </c>
    </row>
    <row r="147" s="2" customFormat="1" ht="16.5" customHeight="1">
      <c r="A147" s="38"/>
      <c r="B147" s="39"/>
      <c r="C147" s="251" t="s">
        <v>164</v>
      </c>
      <c r="D147" s="251" t="s">
        <v>154</v>
      </c>
      <c r="E147" s="252" t="s">
        <v>165</v>
      </c>
      <c r="F147" s="253" t="s">
        <v>166</v>
      </c>
      <c r="G147" s="254" t="s">
        <v>167</v>
      </c>
      <c r="H147" s="255">
        <v>7.7300000000000004</v>
      </c>
      <c r="I147" s="256"/>
      <c r="J147" s="255">
        <f>ROUND(I147*H147,2)</f>
        <v>0</v>
      </c>
      <c r="K147" s="257"/>
      <c r="L147" s="258"/>
      <c r="M147" s="259" t="s">
        <v>1</v>
      </c>
      <c r="N147" s="260" t="s">
        <v>40</v>
      </c>
      <c r="O147" s="91"/>
      <c r="P147" s="221">
        <f>O147*H147</f>
        <v>0</v>
      </c>
      <c r="Q147" s="221">
        <v>0.001</v>
      </c>
      <c r="R147" s="221">
        <f>Q147*H147</f>
        <v>0.0077300000000000008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158</v>
      </c>
      <c r="AT147" s="223" t="s">
        <v>154</v>
      </c>
      <c r="AU147" s="223" t="s">
        <v>82</v>
      </c>
      <c r="AY147" s="17" t="s">
        <v>114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80</v>
      </c>
      <c r="BK147" s="224">
        <f>ROUND(I147*H147,2)</f>
        <v>0</v>
      </c>
      <c r="BL147" s="17" t="s">
        <v>120</v>
      </c>
      <c r="BM147" s="223" t="s">
        <v>168</v>
      </c>
    </row>
    <row r="148" s="14" customFormat="1">
      <c r="A148" s="14"/>
      <c r="B148" s="236"/>
      <c r="C148" s="237"/>
      <c r="D148" s="227" t="s">
        <v>122</v>
      </c>
      <c r="E148" s="238" t="s">
        <v>1</v>
      </c>
      <c r="F148" s="239" t="s">
        <v>169</v>
      </c>
      <c r="G148" s="237"/>
      <c r="H148" s="240">
        <v>7.7300000000000004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122</v>
      </c>
      <c r="AU148" s="246" t="s">
        <v>82</v>
      </c>
      <c r="AV148" s="14" t="s">
        <v>82</v>
      </c>
      <c r="AW148" s="14" t="s">
        <v>31</v>
      </c>
      <c r="AX148" s="14" t="s">
        <v>80</v>
      </c>
      <c r="AY148" s="246" t="s">
        <v>114</v>
      </c>
    </row>
    <row r="149" s="12" customFormat="1" ht="22.8" customHeight="1">
      <c r="A149" s="12"/>
      <c r="B149" s="196"/>
      <c r="C149" s="197"/>
      <c r="D149" s="198" t="s">
        <v>74</v>
      </c>
      <c r="E149" s="210" t="s">
        <v>170</v>
      </c>
      <c r="F149" s="210" t="s">
        <v>171</v>
      </c>
      <c r="G149" s="197"/>
      <c r="H149" s="197"/>
      <c r="I149" s="200"/>
      <c r="J149" s="211">
        <f>BK149</f>
        <v>0</v>
      </c>
      <c r="K149" s="197"/>
      <c r="L149" s="202"/>
      <c r="M149" s="203"/>
      <c r="N149" s="204"/>
      <c r="O149" s="204"/>
      <c r="P149" s="205">
        <f>SUM(P150:P153)</f>
        <v>0</v>
      </c>
      <c r="Q149" s="204"/>
      <c r="R149" s="205">
        <f>SUM(R150:R153)</f>
        <v>0</v>
      </c>
      <c r="S149" s="204"/>
      <c r="T149" s="206">
        <f>SUM(T150:T153)</f>
        <v>163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80</v>
      </c>
      <c r="AT149" s="208" t="s">
        <v>74</v>
      </c>
      <c r="AU149" s="208" t="s">
        <v>80</v>
      </c>
      <c r="AY149" s="207" t="s">
        <v>114</v>
      </c>
      <c r="BK149" s="209">
        <f>SUM(BK150:BK153)</f>
        <v>0</v>
      </c>
    </row>
    <row r="150" s="2" customFormat="1" ht="24.15" customHeight="1">
      <c r="A150" s="38"/>
      <c r="B150" s="39"/>
      <c r="C150" s="212" t="s">
        <v>172</v>
      </c>
      <c r="D150" s="212" t="s">
        <v>116</v>
      </c>
      <c r="E150" s="213" t="s">
        <v>173</v>
      </c>
      <c r="F150" s="214" t="s">
        <v>174</v>
      </c>
      <c r="G150" s="215" t="s">
        <v>139</v>
      </c>
      <c r="H150" s="216">
        <v>480</v>
      </c>
      <c r="I150" s="217"/>
      <c r="J150" s="216">
        <f>ROUND(I150*H150,2)</f>
        <v>0</v>
      </c>
      <c r="K150" s="218"/>
      <c r="L150" s="44"/>
      <c r="M150" s="219" t="s">
        <v>1</v>
      </c>
      <c r="N150" s="220" t="s">
        <v>40</v>
      </c>
      <c r="O150" s="91"/>
      <c r="P150" s="221">
        <f>O150*H150</f>
        <v>0</v>
      </c>
      <c r="Q150" s="221">
        <v>0</v>
      </c>
      <c r="R150" s="221">
        <f>Q150*H150</f>
        <v>0</v>
      </c>
      <c r="S150" s="221">
        <v>0.22</v>
      </c>
      <c r="T150" s="222">
        <f>S150*H150</f>
        <v>105.59999999999999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120</v>
      </c>
      <c r="AT150" s="223" t="s">
        <v>116</v>
      </c>
      <c r="AU150" s="223" t="s">
        <v>82</v>
      </c>
      <c r="AY150" s="17" t="s">
        <v>114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80</v>
      </c>
      <c r="BK150" s="224">
        <f>ROUND(I150*H150,2)</f>
        <v>0</v>
      </c>
      <c r="BL150" s="17" t="s">
        <v>120</v>
      </c>
      <c r="BM150" s="223" t="s">
        <v>175</v>
      </c>
    </row>
    <row r="151" s="13" customFormat="1">
      <c r="A151" s="13"/>
      <c r="B151" s="225"/>
      <c r="C151" s="226"/>
      <c r="D151" s="227" t="s">
        <v>122</v>
      </c>
      <c r="E151" s="228" t="s">
        <v>1</v>
      </c>
      <c r="F151" s="229" t="s">
        <v>124</v>
      </c>
      <c r="G151" s="226"/>
      <c r="H151" s="228" t="s">
        <v>1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122</v>
      </c>
      <c r="AU151" s="235" t="s">
        <v>82</v>
      </c>
      <c r="AV151" s="13" t="s">
        <v>80</v>
      </c>
      <c r="AW151" s="13" t="s">
        <v>31</v>
      </c>
      <c r="AX151" s="13" t="s">
        <v>75</v>
      </c>
      <c r="AY151" s="235" t="s">
        <v>114</v>
      </c>
    </row>
    <row r="152" s="14" customFormat="1">
      <c r="A152" s="14"/>
      <c r="B152" s="236"/>
      <c r="C152" s="237"/>
      <c r="D152" s="227" t="s">
        <v>122</v>
      </c>
      <c r="E152" s="238" t="s">
        <v>1</v>
      </c>
      <c r="F152" s="239" t="s">
        <v>176</v>
      </c>
      <c r="G152" s="237"/>
      <c r="H152" s="240">
        <v>480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122</v>
      </c>
      <c r="AU152" s="246" t="s">
        <v>82</v>
      </c>
      <c r="AV152" s="14" t="s">
        <v>82</v>
      </c>
      <c r="AW152" s="14" t="s">
        <v>31</v>
      </c>
      <c r="AX152" s="14" t="s">
        <v>80</v>
      </c>
      <c r="AY152" s="246" t="s">
        <v>114</v>
      </c>
    </row>
    <row r="153" s="2" customFormat="1" ht="16.5" customHeight="1">
      <c r="A153" s="38"/>
      <c r="B153" s="39"/>
      <c r="C153" s="212" t="s">
        <v>170</v>
      </c>
      <c r="D153" s="212" t="s">
        <v>116</v>
      </c>
      <c r="E153" s="213" t="s">
        <v>177</v>
      </c>
      <c r="F153" s="214" t="s">
        <v>178</v>
      </c>
      <c r="G153" s="215" t="s">
        <v>179</v>
      </c>
      <c r="H153" s="216">
        <v>280</v>
      </c>
      <c r="I153" s="217"/>
      <c r="J153" s="216">
        <f>ROUND(I153*H153,2)</f>
        <v>0</v>
      </c>
      <c r="K153" s="218"/>
      <c r="L153" s="44"/>
      <c r="M153" s="219" t="s">
        <v>1</v>
      </c>
      <c r="N153" s="220" t="s">
        <v>40</v>
      </c>
      <c r="O153" s="91"/>
      <c r="P153" s="221">
        <f>O153*H153</f>
        <v>0</v>
      </c>
      <c r="Q153" s="221">
        <v>0</v>
      </c>
      <c r="R153" s="221">
        <f>Q153*H153</f>
        <v>0</v>
      </c>
      <c r="S153" s="221">
        <v>0.20499999999999999</v>
      </c>
      <c r="T153" s="222">
        <f>S153*H153</f>
        <v>57.399999999999999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120</v>
      </c>
      <c r="AT153" s="223" t="s">
        <v>116</v>
      </c>
      <c r="AU153" s="223" t="s">
        <v>82</v>
      </c>
      <c r="AY153" s="17" t="s">
        <v>114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80</v>
      </c>
      <c r="BK153" s="224">
        <f>ROUND(I153*H153,2)</f>
        <v>0</v>
      </c>
      <c r="BL153" s="17" t="s">
        <v>120</v>
      </c>
      <c r="BM153" s="223" t="s">
        <v>180</v>
      </c>
    </row>
    <row r="154" s="12" customFormat="1" ht="22.8" customHeight="1">
      <c r="A154" s="12"/>
      <c r="B154" s="196"/>
      <c r="C154" s="197"/>
      <c r="D154" s="198" t="s">
        <v>74</v>
      </c>
      <c r="E154" s="210" t="s">
        <v>131</v>
      </c>
      <c r="F154" s="210" t="s">
        <v>181</v>
      </c>
      <c r="G154" s="197"/>
      <c r="H154" s="197"/>
      <c r="I154" s="200"/>
      <c r="J154" s="211">
        <f>BK154</f>
        <v>0</v>
      </c>
      <c r="K154" s="197"/>
      <c r="L154" s="202"/>
      <c r="M154" s="203"/>
      <c r="N154" s="204"/>
      <c r="O154" s="204"/>
      <c r="P154" s="205">
        <f>SUM(P155:P161)</f>
        <v>0</v>
      </c>
      <c r="Q154" s="204"/>
      <c r="R154" s="205">
        <f>SUM(R155:R161)</f>
        <v>10.450240000000001</v>
      </c>
      <c r="S154" s="204"/>
      <c r="T154" s="206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7" t="s">
        <v>80</v>
      </c>
      <c r="AT154" s="208" t="s">
        <v>74</v>
      </c>
      <c r="AU154" s="208" t="s">
        <v>80</v>
      </c>
      <c r="AY154" s="207" t="s">
        <v>114</v>
      </c>
      <c r="BK154" s="209">
        <f>SUM(BK155:BK161)</f>
        <v>0</v>
      </c>
    </row>
    <row r="155" s="2" customFormat="1" ht="24.15" customHeight="1">
      <c r="A155" s="38"/>
      <c r="B155" s="39"/>
      <c r="C155" s="212" t="s">
        <v>8</v>
      </c>
      <c r="D155" s="212" t="s">
        <v>116</v>
      </c>
      <c r="E155" s="213" t="s">
        <v>182</v>
      </c>
      <c r="F155" s="214" t="s">
        <v>183</v>
      </c>
      <c r="G155" s="215" t="s">
        <v>179</v>
      </c>
      <c r="H155" s="216">
        <v>22</v>
      </c>
      <c r="I155" s="217"/>
      <c r="J155" s="216">
        <f>ROUND(I155*H155,2)</f>
        <v>0</v>
      </c>
      <c r="K155" s="218"/>
      <c r="L155" s="44"/>
      <c r="M155" s="219" t="s">
        <v>1</v>
      </c>
      <c r="N155" s="220" t="s">
        <v>40</v>
      </c>
      <c r="O155" s="91"/>
      <c r="P155" s="221">
        <f>O155*H155</f>
        <v>0</v>
      </c>
      <c r="Q155" s="221">
        <v>0.24127000000000001</v>
      </c>
      <c r="R155" s="221">
        <f>Q155*H155</f>
        <v>5.3079400000000003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120</v>
      </c>
      <c r="AT155" s="223" t="s">
        <v>116</v>
      </c>
      <c r="AU155" s="223" t="s">
        <v>82</v>
      </c>
      <c r="AY155" s="17" t="s">
        <v>114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80</v>
      </c>
      <c r="BK155" s="224">
        <f>ROUND(I155*H155,2)</f>
        <v>0</v>
      </c>
      <c r="BL155" s="17" t="s">
        <v>120</v>
      </c>
      <c r="BM155" s="223" t="s">
        <v>184</v>
      </c>
    </row>
    <row r="156" s="2" customFormat="1" ht="21.75" customHeight="1">
      <c r="A156" s="38"/>
      <c r="B156" s="39"/>
      <c r="C156" s="251" t="s">
        <v>185</v>
      </c>
      <c r="D156" s="251" t="s">
        <v>154</v>
      </c>
      <c r="E156" s="252" t="s">
        <v>186</v>
      </c>
      <c r="F156" s="253" t="s">
        <v>187</v>
      </c>
      <c r="G156" s="254" t="s">
        <v>188</v>
      </c>
      <c r="H156" s="255">
        <v>138</v>
      </c>
      <c r="I156" s="256"/>
      <c r="J156" s="255">
        <f>ROUND(I156*H156,2)</f>
        <v>0</v>
      </c>
      <c r="K156" s="257"/>
      <c r="L156" s="258"/>
      <c r="M156" s="259" t="s">
        <v>1</v>
      </c>
      <c r="N156" s="260" t="s">
        <v>40</v>
      </c>
      <c r="O156" s="91"/>
      <c r="P156" s="221">
        <f>O156*H156</f>
        <v>0</v>
      </c>
      <c r="Q156" s="221">
        <v>0.036499999999999998</v>
      </c>
      <c r="R156" s="221">
        <f>Q156*H156</f>
        <v>5.0369999999999999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158</v>
      </c>
      <c r="AT156" s="223" t="s">
        <v>154</v>
      </c>
      <c r="AU156" s="223" t="s">
        <v>82</v>
      </c>
      <c r="AY156" s="17" t="s">
        <v>114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80</v>
      </c>
      <c r="BK156" s="224">
        <f>ROUND(I156*H156,2)</f>
        <v>0</v>
      </c>
      <c r="BL156" s="17" t="s">
        <v>120</v>
      </c>
      <c r="BM156" s="223" t="s">
        <v>189</v>
      </c>
    </row>
    <row r="157" s="14" customFormat="1">
      <c r="A157" s="14"/>
      <c r="B157" s="236"/>
      <c r="C157" s="237"/>
      <c r="D157" s="227" t="s">
        <v>122</v>
      </c>
      <c r="E157" s="238" t="s">
        <v>1</v>
      </c>
      <c r="F157" s="239" t="s">
        <v>190</v>
      </c>
      <c r="G157" s="237"/>
      <c r="H157" s="240">
        <v>138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122</v>
      </c>
      <c r="AU157" s="246" t="s">
        <v>82</v>
      </c>
      <c r="AV157" s="14" t="s">
        <v>82</v>
      </c>
      <c r="AW157" s="14" t="s">
        <v>31</v>
      </c>
      <c r="AX157" s="14" t="s">
        <v>80</v>
      </c>
      <c r="AY157" s="246" t="s">
        <v>114</v>
      </c>
    </row>
    <row r="158" s="2" customFormat="1" ht="21.75" customHeight="1">
      <c r="A158" s="38"/>
      <c r="B158" s="39"/>
      <c r="C158" s="212" t="s">
        <v>191</v>
      </c>
      <c r="D158" s="212" t="s">
        <v>116</v>
      </c>
      <c r="E158" s="213" t="s">
        <v>192</v>
      </c>
      <c r="F158" s="214" t="s">
        <v>193</v>
      </c>
      <c r="G158" s="215" t="s">
        <v>179</v>
      </c>
      <c r="H158" s="216">
        <v>130</v>
      </c>
      <c r="I158" s="217"/>
      <c r="J158" s="216">
        <f>ROUND(I158*H158,2)</f>
        <v>0</v>
      </c>
      <c r="K158" s="218"/>
      <c r="L158" s="44"/>
      <c r="M158" s="219" t="s">
        <v>1</v>
      </c>
      <c r="N158" s="220" t="s">
        <v>40</v>
      </c>
      <c r="O158" s="91"/>
      <c r="P158" s="221">
        <f>O158*H158</f>
        <v>0</v>
      </c>
      <c r="Q158" s="221">
        <v>0.00080999999999999996</v>
      </c>
      <c r="R158" s="221">
        <f>Q158*H158</f>
        <v>0.10529999999999999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120</v>
      </c>
      <c r="AT158" s="223" t="s">
        <v>116</v>
      </c>
      <c r="AU158" s="223" t="s">
        <v>82</v>
      </c>
      <c r="AY158" s="17" t="s">
        <v>114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80</v>
      </c>
      <c r="BK158" s="224">
        <f>ROUND(I158*H158,2)</f>
        <v>0</v>
      </c>
      <c r="BL158" s="17" t="s">
        <v>120</v>
      </c>
      <c r="BM158" s="223" t="s">
        <v>194</v>
      </c>
    </row>
    <row r="159" s="2" customFormat="1">
      <c r="A159" s="38"/>
      <c r="B159" s="39"/>
      <c r="C159" s="40"/>
      <c r="D159" s="227" t="s">
        <v>135</v>
      </c>
      <c r="E159" s="40"/>
      <c r="F159" s="247" t="s">
        <v>195</v>
      </c>
      <c r="G159" s="40"/>
      <c r="H159" s="40"/>
      <c r="I159" s="248"/>
      <c r="J159" s="40"/>
      <c r="K159" s="40"/>
      <c r="L159" s="44"/>
      <c r="M159" s="249"/>
      <c r="N159" s="250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135</v>
      </c>
      <c r="AU159" s="17" t="s">
        <v>82</v>
      </c>
    </row>
    <row r="160" s="13" customFormat="1">
      <c r="A160" s="13"/>
      <c r="B160" s="225"/>
      <c r="C160" s="226"/>
      <c r="D160" s="227" t="s">
        <v>122</v>
      </c>
      <c r="E160" s="228" t="s">
        <v>1</v>
      </c>
      <c r="F160" s="229" t="s">
        <v>196</v>
      </c>
      <c r="G160" s="226"/>
      <c r="H160" s="228" t="s">
        <v>1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122</v>
      </c>
      <c r="AU160" s="235" t="s">
        <v>82</v>
      </c>
      <c r="AV160" s="13" t="s">
        <v>80</v>
      </c>
      <c r="AW160" s="13" t="s">
        <v>31</v>
      </c>
      <c r="AX160" s="13" t="s">
        <v>75</v>
      </c>
      <c r="AY160" s="235" t="s">
        <v>114</v>
      </c>
    </row>
    <row r="161" s="14" customFormat="1">
      <c r="A161" s="14"/>
      <c r="B161" s="236"/>
      <c r="C161" s="237"/>
      <c r="D161" s="227" t="s">
        <v>122</v>
      </c>
      <c r="E161" s="238" t="s">
        <v>1</v>
      </c>
      <c r="F161" s="239" t="s">
        <v>197</v>
      </c>
      <c r="G161" s="237"/>
      <c r="H161" s="240">
        <v>130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122</v>
      </c>
      <c r="AU161" s="246" t="s">
        <v>82</v>
      </c>
      <c r="AV161" s="14" t="s">
        <v>82</v>
      </c>
      <c r="AW161" s="14" t="s">
        <v>31</v>
      </c>
      <c r="AX161" s="14" t="s">
        <v>80</v>
      </c>
      <c r="AY161" s="246" t="s">
        <v>114</v>
      </c>
    </row>
    <row r="162" s="12" customFormat="1" ht="22.8" customHeight="1">
      <c r="A162" s="12"/>
      <c r="B162" s="196"/>
      <c r="C162" s="197"/>
      <c r="D162" s="198" t="s">
        <v>74</v>
      </c>
      <c r="E162" s="210" t="s">
        <v>143</v>
      </c>
      <c r="F162" s="210" t="s">
        <v>198</v>
      </c>
      <c r="G162" s="197"/>
      <c r="H162" s="197"/>
      <c r="I162" s="200"/>
      <c r="J162" s="211">
        <f>BK162</f>
        <v>0</v>
      </c>
      <c r="K162" s="197"/>
      <c r="L162" s="202"/>
      <c r="M162" s="203"/>
      <c r="N162" s="204"/>
      <c r="O162" s="204"/>
      <c r="P162" s="205">
        <f>SUM(P163:P200)</f>
        <v>0</v>
      </c>
      <c r="Q162" s="204"/>
      <c r="R162" s="205">
        <f>SUM(R163:R200)</f>
        <v>13.606</v>
      </c>
      <c r="S162" s="204"/>
      <c r="T162" s="206">
        <f>SUM(T163:T200)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7" t="s">
        <v>80</v>
      </c>
      <c r="AT162" s="208" t="s">
        <v>74</v>
      </c>
      <c r="AU162" s="208" t="s">
        <v>80</v>
      </c>
      <c r="AY162" s="207" t="s">
        <v>114</v>
      </c>
      <c r="BK162" s="209">
        <f>SUM(BK163:BK200)</f>
        <v>0</v>
      </c>
    </row>
    <row r="163" s="2" customFormat="1" ht="24.15" customHeight="1">
      <c r="A163" s="38"/>
      <c r="B163" s="39"/>
      <c r="C163" s="212" t="s">
        <v>199</v>
      </c>
      <c r="D163" s="212" t="s">
        <v>116</v>
      </c>
      <c r="E163" s="213" t="s">
        <v>200</v>
      </c>
      <c r="F163" s="214" t="s">
        <v>201</v>
      </c>
      <c r="G163" s="215" t="s">
        <v>139</v>
      </c>
      <c r="H163" s="216">
        <v>607</v>
      </c>
      <c r="I163" s="217"/>
      <c r="J163" s="216">
        <f>ROUND(I163*H163,2)</f>
        <v>0</v>
      </c>
      <c r="K163" s="218"/>
      <c r="L163" s="44"/>
      <c r="M163" s="219" t="s">
        <v>1</v>
      </c>
      <c r="N163" s="220" t="s">
        <v>40</v>
      </c>
      <c r="O163" s="91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120</v>
      </c>
      <c r="AT163" s="223" t="s">
        <v>116</v>
      </c>
      <c r="AU163" s="223" t="s">
        <v>82</v>
      </c>
      <c r="AY163" s="17" t="s">
        <v>114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80</v>
      </c>
      <c r="BK163" s="224">
        <f>ROUND(I163*H163,2)</f>
        <v>0</v>
      </c>
      <c r="BL163" s="17" t="s">
        <v>120</v>
      </c>
      <c r="BM163" s="223" t="s">
        <v>202</v>
      </c>
    </row>
    <row r="164" s="13" customFormat="1">
      <c r="A164" s="13"/>
      <c r="B164" s="225"/>
      <c r="C164" s="226"/>
      <c r="D164" s="227" t="s">
        <v>122</v>
      </c>
      <c r="E164" s="228" t="s">
        <v>1</v>
      </c>
      <c r="F164" s="229" t="s">
        <v>124</v>
      </c>
      <c r="G164" s="226"/>
      <c r="H164" s="228" t="s">
        <v>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122</v>
      </c>
      <c r="AU164" s="235" t="s">
        <v>82</v>
      </c>
      <c r="AV164" s="13" t="s">
        <v>80</v>
      </c>
      <c r="AW164" s="13" t="s">
        <v>31</v>
      </c>
      <c r="AX164" s="13" t="s">
        <v>75</v>
      </c>
      <c r="AY164" s="235" t="s">
        <v>114</v>
      </c>
    </row>
    <row r="165" s="13" customFormat="1">
      <c r="A165" s="13"/>
      <c r="B165" s="225"/>
      <c r="C165" s="226"/>
      <c r="D165" s="227" t="s">
        <v>122</v>
      </c>
      <c r="E165" s="228" t="s">
        <v>1</v>
      </c>
      <c r="F165" s="229" t="s">
        <v>203</v>
      </c>
      <c r="G165" s="226"/>
      <c r="H165" s="228" t="s">
        <v>1</v>
      </c>
      <c r="I165" s="230"/>
      <c r="J165" s="226"/>
      <c r="K165" s="226"/>
      <c r="L165" s="231"/>
      <c r="M165" s="232"/>
      <c r="N165" s="233"/>
      <c r="O165" s="233"/>
      <c r="P165" s="233"/>
      <c r="Q165" s="233"/>
      <c r="R165" s="233"/>
      <c r="S165" s="233"/>
      <c r="T165" s="23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5" t="s">
        <v>122</v>
      </c>
      <c r="AU165" s="235" t="s">
        <v>82</v>
      </c>
      <c r="AV165" s="13" t="s">
        <v>80</v>
      </c>
      <c r="AW165" s="13" t="s">
        <v>31</v>
      </c>
      <c r="AX165" s="13" t="s">
        <v>75</v>
      </c>
      <c r="AY165" s="235" t="s">
        <v>114</v>
      </c>
    </row>
    <row r="166" s="14" customFormat="1">
      <c r="A166" s="14"/>
      <c r="B166" s="236"/>
      <c r="C166" s="237"/>
      <c r="D166" s="227" t="s">
        <v>122</v>
      </c>
      <c r="E166" s="238" t="s">
        <v>1</v>
      </c>
      <c r="F166" s="239" t="s">
        <v>204</v>
      </c>
      <c r="G166" s="237"/>
      <c r="H166" s="240">
        <v>455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122</v>
      </c>
      <c r="AU166" s="246" t="s">
        <v>82</v>
      </c>
      <c r="AV166" s="14" t="s">
        <v>82</v>
      </c>
      <c r="AW166" s="14" t="s">
        <v>31</v>
      </c>
      <c r="AX166" s="14" t="s">
        <v>75</v>
      </c>
      <c r="AY166" s="246" t="s">
        <v>114</v>
      </c>
    </row>
    <row r="167" s="13" customFormat="1">
      <c r="A167" s="13"/>
      <c r="B167" s="225"/>
      <c r="C167" s="226"/>
      <c r="D167" s="227" t="s">
        <v>122</v>
      </c>
      <c r="E167" s="228" t="s">
        <v>1</v>
      </c>
      <c r="F167" s="229" t="s">
        <v>205</v>
      </c>
      <c r="G167" s="226"/>
      <c r="H167" s="228" t="s">
        <v>1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122</v>
      </c>
      <c r="AU167" s="235" t="s">
        <v>82</v>
      </c>
      <c r="AV167" s="13" t="s">
        <v>80</v>
      </c>
      <c r="AW167" s="13" t="s">
        <v>31</v>
      </c>
      <c r="AX167" s="13" t="s">
        <v>75</v>
      </c>
      <c r="AY167" s="235" t="s">
        <v>114</v>
      </c>
    </row>
    <row r="168" s="14" customFormat="1">
      <c r="A168" s="14"/>
      <c r="B168" s="236"/>
      <c r="C168" s="237"/>
      <c r="D168" s="227" t="s">
        <v>122</v>
      </c>
      <c r="E168" s="238" t="s">
        <v>1</v>
      </c>
      <c r="F168" s="239" t="s">
        <v>206</v>
      </c>
      <c r="G168" s="237"/>
      <c r="H168" s="240">
        <v>65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122</v>
      </c>
      <c r="AU168" s="246" t="s">
        <v>82</v>
      </c>
      <c r="AV168" s="14" t="s">
        <v>82</v>
      </c>
      <c r="AW168" s="14" t="s">
        <v>31</v>
      </c>
      <c r="AX168" s="14" t="s">
        <v>75</v>
      </c>
      <c r="AY168" s="246" t="s">
        <v>114</v>
      </c>
    </row>
    <row r="169" s="13" customFormat="1">
      <c r="A169" s="13"/>
      <c r="B169" s="225"/>
      <c r="C169" s="226"/>
      <c r="D169" s="227" t="s">
        <v>122</v>
      </c>
      <c r="E169" s="228" t="s">
        <v>1</v>
      </c>
      <c r="F169" s="229" t="s">
        <v>207</v>
      </c>
      <c r="G169" s="226"/>
      <c r="H169" s="228" t="s">
        <v>1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5" t="s">
        <v>122</v>
      </c>
      <c r="AU169" s="235" t="s">
        <v>82</v>
      </c>
      <c r="AV169" s="13" t="s">
        <v>80</v>
      </c>
      <c r="AW169" s="13" t="s">
        <v>31</v>
      </c>
      <c r="AX169" s="13" t="s">
        <v>75</v>
      </c>
      <c r="AY169" s="235" t="s">
        <v>114</v>
      </c>
    </row>
    <row r="170" s="14" customFormat="1">
      <c r="A170" s="14"/>
      <c r="B170" s="236"/>
      <c r="C170" s="237"/>
      <c r="D170" s="227" t="s">
        <v>122</v>
      </c>
      <c r="E170" s="238" t="s">
        <v>1</v>
      </c>
      <c r="F170" s="239" t="s">
        <v>208</v>
      </c>
      <c r="G170" s="237"/>
      <c r="H170" s="240">
        <v>87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122</v>
      </c>
      <c r="AU170" s="246" t="s">
        <v>82</v>
      </c>
      <c r="AV170" s="14" t="s">
        <v>82</v>
      </c>
      <c r="AW170" s="14" t="s">
        <v>31</v>
      </c>
      <c r="AX170" s="14" t="s">
        <v>75</v>
      </c>
      <c r="AY170" s="246" t="s">
        <v>114</v>
      </c>
    </row>
    <row r="171" s="15" customFormat="1">
      <c r="A171" s="15"/>
      <c r="B171" s="261"/>
      <c r="C171" s="262"/>
      <c r="D171" s="227" t="s">
        <v>122</v>
      </c>
      <c r="E171" s="263" t="s">
        <v>1</v>
      </c>
      <c r="F171" s="264" t="s">
        <v>209</v>
      </c>
      <c r="G171" s="262"/>
      <c r="H171" s="265">
        <v>607</v>
      </c>
      <c r="I171" s="266"/>
      <c r="J171" s="262"/>
      <c r="K171" s="262"/>
      <c r="L171" s="267"/>
      <c r="M171" s="268"/>
      <c r="N171" s="269"/>
      <c r="O171" s="269"/>
      <c r="P171" s="269"/>
      <c r="Q171" s="269"/>
      <c r="R171" s="269"/>
      <c r="S171" s="269"/>
      <c r="T171" s="270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1" t="s">
        <v>122</v>
      </c>
      <c r="AU171" s="271" t="s">
        <v>82</v>
      </c>
      <c r="AV171" s="15" t="s">
        <v>120</v>
      </c>
      <c r="AW171" s="15" t="s">
        <v>31</v>
      </c>
      <c r="AX171" s="15" t="s">
        <v>80</v>
      </c>
      <c r="AY171" s="271" t="s">
        <v>114</v>
      </c>
    </row>
    <row r="172" s="2" customFormat="1" ht="24.15" customHeight="1">
      <c r="A172" s="38"/>
      <c r="B172" s="39"/>
      <c r="C172" s="212" t="s">
        <v>210</v>
      </c>
      <c r="D172" s="212" t="s">
        <v>116</v>
      </c>
      <c r="E172" s="213" t="s">
        <v>211</v>
      </c>
      <c r="F172" s="214" t="s">
        <v>212</v>
      </c>
      <c r="G172" s="215" t="s">
        <v>139</v>
      </c>
      <c r="H172" s="216">
        <v>520</v>
      </c>
      <c r="I172" s="217"/>
      <c r="J172" s="216">
        <f>ROUND(I172*H172,2)</f>
        <v>0</v>
      </c>
      <c r="K172" s="218"/>
      <c r="L172" s="44"/>
      <c r="M172" s="219" t="s">
        <v>1</v>
      </c>
      <c r="N172" s="220" t="s">
        <v>40</v>
      </c>
      <c r="O172" s="91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120</v>
      </c>
      <c r="AT172" s="223" t="s">
        <v>116</v>
      </c>
      <c r="AU172" s="223" t="s">
        <v>82</v>
      </c>
      <c r="AY172" s="17" t="s">
        <v>114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80</v>
      </c>
      <c r="BK172" s="224">
        <f>ROUND(I172*H172,2)</f>
        <v>0</v>
      </c>
      <c r="BL172" s="17" t="s">
        <v>120</v>
      </c>
      <c r="BM172" s="223" t="s">
        <v>213</v>
      </c>
    </row>
    <row r="173" s="13" customFormat="1">
      <c r="A173" s="13"/>
      <c r="B173" s="225"/>
      <c r="C173" s="226"/>
      <c r="D173" s="227" t="s">
        <v>122</v>
      </c>
      <c r="E173" s="228" t="s">
        <v>1</v>
      </c>
      <c r="F173" s="229" t="s">
        <v>203</v>
      </c>
      <c r="G173" s="226"/>
      <c r="H173" s="228" t="s">
        <v>1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122</v>
      </c>
      <c r="AU173" s="235" t="s">
        <v>82</v>
      </c>
      <c r="AV173" s="13" t="s">
        <v>80</v>
      </c>
      <c r="AW173" s="13" t="s">
        <v>31</v>
      </c>
      <c r="AX173" s="13" t="s">
        <v>75</v>
      </c>
      <c r="AY173" s="235" t="s">
        <v>114</v>
      </c>
    </row>
    <row r="174" s="14" customFormat="1">
      <c r="A174" s="14"/>
      <c r="B174" s="236"/>
      <c r="C174" s="237"/>
      <c r="D174" s="227" t="s">
        <v>122</v>
      </c>
      <c r="E174" s="238" t="s">
        <v>1</v>
      </c>
      <c r="F174" s="239" t="s">
        <v>204</v>
      </c>
      <c r="G174" s="237"/>
      <c r="H174" s="240">
        <v>455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122</v>
      </c>
      <c r="AU174" s="246" t="s">
        <v>82</v>
      </c>
      <c r="AV174" s="14" t="s">
        <v>82</v>
      </c>
      <c r="AW174" s="14" t="s">
        <v>31</v>
      </c>
      <c r="AX174" s="14" t="s">
        <v>75</v>
      </c>
      <c r="AY174" s="246" t="s">
        <v>114</v>
      </c>
    </row>
    <row r="175" s="13" customFormat="1">
      <c r="A175" s="13"/>
      <c r="B175" s="225"/>
      <c r="C175" s="226"/>
      <c r="D175" s="227" t="s">
        <v>122</v>
      </c>
      <c r="E175" s="228" t="s">
        <v>1</v>
      </c>
      <c r="F175" s="229" t="s">
        <v>205</v>
      </c>
      <c r="G175" s="226"/>
      <c r="H175" s="228" t="s">
        <v>1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122</v>
      </c>
      <c r="AU175" s="235" t="s">
        <v>82</v>
      </c>
      <c r="AV175" s="13" t="s">
        <v>80</v>
      </c>
      <c r="AW175" s="13" t="s">
        <v>31</v>
      </c>
      <c r="AX175" s="13" t="s">
        <v>75</v>
      </c>
      <c r="AY175" s="235" t="s">
        <v>114</v>
      </c>
    </row>
    <row r="176" s="14" customFormat="1">
      <c r="A176" s="14"/>
      <c r="B176" s="236"/>
      <c r="C176" s="237"/>
      <c r="D176" s="227" t="s">
        <v>122</v>
      </c>
      <c r="E176" s="238" t="s">
        <v>1</v>
      </c>
      <c r="F176" s="239" t="s">
        <v>206</v>
      </c>
      <c r="G176" s="237"/>
      <c r="H176" s="240">
        <v>65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122</v>
      </c>
      <c r="AU176" s="246" t="s">
        <v>82</v>
      </c>
      <c r="AV176" s="14" t="s">
        <v>82</v>
      </c>
      <c r="AW176" s="14" t="s">
        <v>31</v>
      </c>
      <c r="AX176" s="14" t="s">
        <v>75</v>
      </c>
      <c r="AY176" s="246" t="s">
        <v>114</v>
      </c>
    </row>
    <row r="177" s="15" customFormat="1">
      <c r="A177" s="15"/>
      <c r="B177" s="261"/>
      <c r="C177" s="262"/>
      <c r="D177" s="227" t="s">
        <v>122</v>
      </c>
      <c r="E177" s="263" t="s">
        <v>1</v>
      </c>
      <c r="F177" s="264" t="s">
        <v>209</v>
      </c>
      <c r="G177" s="262"/>
      <c r="H177" s="265">
        <v>520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1" t="s">
        <v>122</v>
      </c>
      <c r="AU177" s="271" t="s">
        <v>82</v>
      </c>
      <c r="AV177" s="15" t="s">
        <v>120</v>
      </c>
      <c r="AW177" s="15" t="s">
        <v>31</v>
      </c>
      <c r="AX177" s="15" t="s">
        <v>80</v>
      </c>
      <c r="AY177" s="271" t="s">
        <v>114</v>
      </c>
    </row>
    <row r="178" s="2" customFormat="1" ht="33" customHeight="1">
      <c r="A178" s="38"/>
      <c r="B178" s="39"/>
      <c r="C178" s="212" t="s">
        <v>214</v>
      </c>
      <c r="D178" s="212" t="s">
        <v>116</v>
      </c>
      <c r="E178" s="213" t="s">
        <v>215</v>
      </c>
      <c r="F178" s="214" t="s">
        <v>216</v>
      </c>
      <c r="G178" s="215" t="s">
        <v>139</v>
      </c>
      <c r="H178" s="216">
        <v>455</v>
      </c>
      <c r="I178" s="217"/>
      <c r="J178" s="216">
        <f>ROUND(I178*H178,2)</f>
        <v>0</v>
      </c>
      <c r="K178" s="218"/>
      <c r="L178" s="44"/>
      <c r="M178" s="219" t="s">
        <v>1</v>
      </c>
      <c r="N178" s="220" t="s">
        <v>40</v>
      </c>
      <c r="O178" s="91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3" t="s">
        <v>120</v>
      </c>
      <c r="AT178" s="223" t="s">
        <v>116</v>
      </c>
      <c r="AU178" s="223" t="s">
        <v>82</v>
      </c>
      <c r="AY178" s="17" t="s">
        <v>114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7" t="s">
        <v>80</v>
      </c>
      <c r="BK178" s="224">
        <f>ROUND(I178*H178,2)</f>
        <v>0</v>
      </c>
      <c r="BL178" s="17" t="s">
        <v>120</v>
      </c>
      <c r="BM178" s="223" t="s">
        <v>217</v>
      </c>
    </row>
    <row r="179" s="13" customFormat="1">
      <c r="A179" s="13"/>
      <c r="B179" s="225"/>
      <c r="C179" s="226"/>
      <c r="D179" s="227" t="s">
        <v>122</v>
      </c>
      <c r="E179" s="228" t="s">
        <v>1</v>
      </c>
      <c r="F179" s="229" t="s">
        <v>203</v>
      </c>
      <c r="G179" s="226"/>
      <c r="H179" s="228" t="s">
        <v>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122</v>
      </c>
      <c r="AU179" s="235" t="s">
        <v>82</v>
      </c>
      <c r="AV179" s="13" t="s">
        <v>80</v>
      </c>
      <c r="AW179" s="13" t="s">
        <v>31</v>
      </c>
      <c r="AX179" s="13" t="s">
        <v>75</v>
      </c>
      <c r="AY179" s="235" t="s">
        <v>114</v>
      </c>
    </row>
    <row r="180" s="14" customFormat="1">
      <c r="A180" s="14"/>
      <c r="B180" s="236"/>
      <c r="C180" s="237"/>
      <c r="D180" s="227" t="s">
        <v>122</v>
      </c>
      <c r="E180" s="238" t="s">
        <v>1</v>
      </c>
      <c r="F180" s="239" t="s">
        <v>204</v>
      </c>
      <c r="G180" s="237"/>
      <c r="H180" s="240">
        <v>455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122</v>
      </c>
      <c r="AU180" s="246" t="s">
        <v>82</v>
      </c>
      <c r="AV180" s="14" t="s">
        <v>82</v>
      </c>
      <c r="AW180" s="14" t="s">
        <v>31</v>
      </c>
      <c r="AX180" s="14" t="s">
        <v>80</v>
      </c>
      <c r="AY180" s="246" t="s">
        <v>114</v>
      </c>
    </row>
    <row r="181" s="2" customFormat="1" ht="24.15" customHeight="1">
      <c r="A181" s="38"/>
      <c r="B181" s="39"/>
      <c r="C181" s="212" t="s">
        <v>218</v>
      </c>
      <c r="D181" s="212" t="s">
        <v>116</v>
      </c>
      <c r="E181" s="213" t="s">
        <v>219</v>
      </c>
      <c r="F181" s="214" t="s">
        <v>220</v>
      </c>
      <c r="G181" s="215" t="s">
        <v>139</v>
      </c>
      <c r="H181" s="216">
        <v>455</v>
      </c>
      <c r="I181" s="217"/>
      <c r="J181" s="216">
        <f>ROUND(I181*H181,2)</f>
        <v>0</v>
      </c>
      <c r="K181" s="218"/>
      <c r="L181" s="44"/>
      <c r="M181" s="219" t="s">
        <v>1</v>
      </c>
      <c r="N181" s="220" t="s">
        <v>40</v>
      </c>
      <c r="O181" s="91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120</v>
      </c>
      <c r="AT181" s="223" t="s">
        <v>116</v>
      </c>
      <c r="AU181" s="223" t="s">
        <v>82</v>
      </c>
      <c r="AY181" s="17" t="s">
        <v>114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80</v>
      </c>
      <c r="BK181" s="224">
        <f>ROUND(I181*H181,2)</f>
        <v>0</v>
      </c>
      <c r="BL181" s="17" t="s">
        <v>120</v>
      </c>
      <c r="BM181" s="223" t="s">
        <v>221</v>
      </c>
    </row>
    <row r="182" s="13" customFormat="1">
      <c r="A182" s="13"/>
      <c r="B182" s="225"/>
      <c r="C182" s="226"/>
      <c r="D182" s="227" t="s">
        <v>122</v>
      </c>
      <c r="E182" s="228" t="s">
        <v>1</v>
      </c>
      <c r="F182" s="229" t="s">
        <v>203</v>
      </c>
      <c r="G182" s="226"/>
      <c r="H182" s="228" t="s">
        <v>1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122</v>
      </c>
      <c r="AU182" s="235" t="s">
        <v>82</v>
      </c>
      <c r="AV182" s="13" t="s">
        <v>80</v>
      </c>
      <c r="AW182" s="13" t="s">
        <v>31</v>
      </c>
      <c r="AX182" s="13" t="s">
        <v>75</v>
      </c>
      <c r="AY182" s="235" t="s">
        <v>114</v>
      </c>
    </row>
    <row r="183" s="14" customFormat="1">
      <c r="A183" s="14"/>
      <c r="B183" s="236"/>
      <c r="C183" s="237"/>
      <c r="D183" s="227" t="s">
        <v>122</v>
      </c>
      <c r="E183" s="238" t="s">
        <v>1</v>
      </c>
      <c r="F183" s="239" t="s">
        <v>204</v>
      </c>
      <c r="G183" s="237"/>
      <c r="H183" s="240">
        <v>455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122</v>
      </c>
      <c r="AU183" s="246" t="s">
        <v>82</v>
      </c>
      <c r="AV183" s="14" t="s">
        <v>82</v>
      </c>
      <c r="AW183" s="14" t="s">
        <v>31</v>
      </c>
      <c r="AX183" s="14" t="s">
        <v>80</v>
      </c>
      <c r="AY183" s="246" t="s">
        <v>114</v>
      </c>
    </row>
    <row r="184" s="2" customFormat="1" ht="24.15" customHeight="1">
      <c r="A184" s="38"/>
      <c r="B184" s="39"/>
      <c r="C184" s="212" t="s">
        <v>222</v>
      </c>
      <c r="D184" s="212" t="s">
        <v>116</v>
      </c>
      <c r="E184" s="213" t="s">
        <v>223</v>
      </c>
      <c r="F184" s="214" t="s">
        <v>224</v>
      </c>
      <c r="G184" s="215" t="s">
        <v>139</v>
      </c>
      <c r="H184" s="216">
        <v>455</v>
      </c>
      <c r="I184" s="217"/>
      <c r="J184" s="216">
        <f>ROUND(I184*H184,2)</f>
        <v>0</v>
      </c>
      <c r="K184" s="218"/>
      <c r="L184" s="44"/>
      <c r="M184" s="219" t="s">
        <v>1</v>
      </c>
      <c r="N184" s="220" t="s">
        <v>40</v>
      </c>
      <c r="O184" s="91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120</v>
      </c>
      <c r="AT184" s="223" t="s">
        <v>116</v>
      </c>
      <c r="AU184" s="223" t="s">
        <v>82</v>
      </c>
      <c r="AY184" s="17" t="s">
        <v>114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80</v>
      </c>
      <c r="BK184" s="224">
        <f>ROUND(I184*H184,2)</f>
        <v>0</v>
      </c>
      <c r="BL184" s="17" t="s">
        <v>120</v>
      </c>
      <c r="BM184" s="223" t="s">
        <v>225</v>
      </c>
    </row>
    <row r="185" s="13" customFormat="1">
      <c r="A185" s="13"/>
      <c r="B185" s="225"/>
      <c r="C185" s="226"/>
      <c r="D185" s="227" t="s">
        <v>122</v>
      </c>
      <c r="E185" s="228" t="s">
        <v>1</v>
      </c>
      <c r="F185" s="229" t="s">
        <v>203</v>
      </c>
      <c r="G185" s="226"/>
      <c r="H185" s="228" t="s">
        <v>1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122</v>
      </c>
      <c r="AU185" s="235" t="s">
        <v>82</v>
      </c>
      <c r="AV185" s="13" t="s">
        <v>80</v>
      </c>
      <c r="AW185" s="13" t="s">
        <v>31</v>
      </c>
      <c r="AX185" s="13" t="s">
        <v>75</v>
      </c>
      <c r="AY185" s="235" t="s">
        <v>114</v>
      </c>
    </row>
    <row r="186" s="14" customFormat="1">
      <c r="A186" s="14"/>
      <c r="B186" s="236"/>
      <c r="C186" s="237"/>
      <c r="D186" s="227" t="s">
        <v>122</v>
      </c>
      <c r="E186" s="238" t="s">
        <v>1</v>
      </c>
      <c r="F186" s="239" t="s">
        <v>204</v>
      </c>
      <c r="G186" s="237"/>
      <c r="H186" s="240">
        <v>455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122</v>
      </c>
      <c r="AU186" s="246" t="s">
        <v>82</v>
      </c>
      <c r="AV186" s="14" t="s">
        <v>82</v>
      </c>
      <c r="AW186" s="14" t="s">
        <v>31</v>
      </c>
      <c r="AX186" s="14" t="s">
        <v>80</v>
      </c>
      <c r="AY186" s="246" t="s">
        <v>114</v>
      </c>
    </row>
    <row r="187" s="2" customFormat="1" ht="33" customHeight="1">
      <c r="A187" s="38"/>
      <c r="B187" s="39"/>
      <c r="C187" s="212" t="s">
        <v>226</v>
      </c>
      <c r="D187" s="212" t="s">
        <v>116</v>
      </c>
      <c r="E187" s="213" t="s">
        <v>227</v>
      </c>
      <c r="F187" s="214" t="s">
        <v>228</v>
      </c>
      <c r="G187" s="215" t="s">
        <v>139</v>
      </c>
      <c r="H187" s="216">
        <v>455</v>
      </c>
      <c r="I187" s="217"/>
      <c r="J187" s="216">
        <f>ROUND(I187*H187,2)</f>
        <v>0</v>
      </c>
      <c r="K187" s="218"/>
      <c r="L187" s="44"/>
      <c r="M187" s="219" t="s">
        <v>1</v>
      </c>
      <c r="N187" s="220" t="s">
        <v>40</v>
      </c>
      <c r="O187" s="91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120</v>
      </c>
      <c r="AT187" s="223" t="s">
        <v>116</v>
      </c>
      <c r="AU187" s="223" t="s">
        <v>82</v>
      </c>
      <c r="AY187" s="17" t="s">
        <v>114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80</v>
      </c>
      <c r="BK187" s="224">
        <f>ROUND(I187*H187,2)</f>
        <v>0</v>
      </c>
      <c r="BL187" s="17" t="s">
        <v>120</v>
      </c>
      <c r="BM187" s="223" t="s">
        <v>229</v>
      </c>
    </row>
    <row r="188" s="13" customFormat="1">
      <c r="A188" s="13"/>
      <c r="B188" s="225"/>
      <c r="C188" s="226"/>
      <c r="D188" s="227" t="s">
        <v>122</v>
      </c>
      <c r="E188" s="228" t="s">
        <v>1</v>
      </c>
      <c r="F188" s="229" t="s">
        <v>203</v>
      </c>
      <c r="G188" s="226"/>
      <c r="H188" s="228" t="s">
        <v>1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122</v>
      </c>
      <c r="AU188" s="235" t="s">
        <v>82</v>
      </c>
      <c r="AV188" s="13" t="s">
        <v>80</v>
      </c>
      <c r="AW188" s="13" t="s">
        <v>31</v>
      </c>
      <c r="AX188" s="13" t="s">
        <v>75</v>
      </c>
      <c r="AY188" s="235" t="s">
        <v>114</v>
      </c>
    </row>
    <row r="189" s="14" customFormat="1">
      <c r="A189" s="14"/>
      <c r="B189" s="236"/>
      <c r="C189" s="237"/>
      <c r="D189" s="227" t="s">
        <v>122</v>
      </c>
      <c r="E189" s="238" t="s">
        <v>1</v>
      </c>
      <c r="F189" s="239" t="s">
        <v>204</v>
      </c>
      <c r="G189" s="237"/>
      <c r="H189" s="240">
        <v>455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122</v>
      </c>
      <c r="AU189" s="246" t="s">
        <v>82</v>
      </c>
      <c r="AV189" s="14" t="s">
        <v>82</v>
      </c>
      <c r="AW189" s="14" t="s">
        <v>31</v>
      </c>
      <c r="AX189" s="14" t="s">
        <v>80</v>
      </c>
      <c r="AY189" s="246" t="s">
        <v>114</v>
      </c>
    </row>
    <row r="190" s="2" customFormat="1" ht="33" customHeight="1">
      <c r="A190" s="38"/>
      <c r="B190" s="39"/>
      <c r="C190" s="212" t="s">
        <v>7</v>
      </c>
      <c r="D190" s="212" t="s">
        <v>116</v>
      </c>
      <c r="E190" s="213" t="s">
        <v>230</v>
      </c>
      <c r="F190" s="214" t="s">
        <v>231</v>
      </c>
      <c r="G190" s="215" t="s">
        <v>139</v>
      </c>
      <c r="H190" s="216">
        <v>65</v>
      </c>
      <c r="I190" s="217"/>
      <c r="J190" s="216">
        <f>ROUND(I190*H190,2)</f>
        <v>0</v>
      </c>
      <c r="K190" s="218"/>
      <c r="L190" s="44"/>
      <c r="M190" s="219" t="s">
        <v>1</v>
      </c>
      <c r="N190" s="220" t="s">
        <v>40</v>
      </c>
      <c r="O190" s="91"/>
      <c r="P190" s="221">
        <f>O190*H190</f>
        <v>0</v>
      </c>
      <c r="Q190" s="221">
        <v>0.098000000000000004</v>
      </c>
      <c r="R190" s="221">
        <f>Q190*H190</f>
        <v>6.3700000000000001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120</v>
      </c>
      <c r="AT190" s="223" t="s">
        <v>116</v>
      </c>
      <c r="AU190" s="223" t="s">
        <v>82</v>
      </c>
      <c r="AY190" s="17" t="s">
        <v>114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80</v>
      </c>
      <c r="BK190" s="224">
        <f>ROUND(I190*H190,2)</f>
        <v>0</v>
      </c>
      <c r="BL190" s="17" t="s">
        <v>120</v>
      </c>
      <c r="BM190" s="223" t="s">
        <v>232</v>
      </c>
    </row>
    <row r="191" s="13" customFormat="1">
      <c r="A191" s="13"/>
      <c r="B191" s="225"/>
      <c r="C191" s="226"/>
      <c r="D191" s="227" t="s">
        <v>122</v>
      </c>
      <c r="E191" s="228" t="s">
        <v>1</v>
      </c>
      <c r="F191" s="229" t="s">
        <v>205</v>
      </c>
      <c r="G191" s="226"/>
      <c r="H191" s="228" t="s">
        <v>1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122</v>
      </c>
      <c r="AU191" s="235" t="s">
        <v>82</v>
      </c>
      <c r="AV191" s="13" t="s">
        <v>80</v>
      </c>
      <c r="AW191" s="13" t="s">
        <v>31</v>
      </c>
      <c r="AX191" s="13" t="s">
        <v>75</v>
      </c>
      <c r="AY191" s="235" t="s">
        <v>114</v>
      </c>
    </row>
    <row r="192" s="14" customFormat="1">
      <c r="A192" s="14"/>
      <c r="B192" s="236"/>
      <c r="C192" s="237"/>
      <c r="D192" s="227" t="s">
        <v>122</v>
      </c>
      <c r="E192" s="238" t="s">
        <v>1</v>
      </c>
      <c r="F192" s="239" t="s">
        <v>206</v>
      </c>
      <c r="G192" s="237"/>
      <c r="H192" s="240">
        <v>65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122</v>
      </c>
      <c r="AU192" s="246" t="s">
        <v>82</v>
      </c>
      <c r="AV192" s="14" t="s">
        <v>82</v>
      </c>
      <c r="AW192" s="14" t="s">
        <v>31</v>
      </c>
      <c r="AX192" s="14" t="s">
        <v>80</v>
      </c>
      <c r="AY192" s="246" t="s">
        <v>114</v>
      </c>
    </row>
    <row r="193" s="2" customFormat="1" ht="24.15" customHeight="1">
      <c r="A193" s="38"/>
      <c r="B193" s="39"/>
      <c r="C193" s="251" t="s">
        <v>233</v>
      </c>
      <c r="D193" s="251" t="s">
        <v>154</v>
      </c>
      <c r="E193" s="252" t="s">
        <v>234</v>
      </c>
      <c r="F193" s="253" t="s">
        <v>235</v>
      </c>
      <c r="G193" s="254" t="s">
        <v>139</v>
      </c>
      <c r="H193" s="255">
        <v>67</v>
      </c>
      <c r="I193" s="256"/>
      <c r="J193" s="255">
        <f>ROUND(I193*H193,2)</f>
        <v>0</v>
      </c>
      <c r="K193" s="257"/>
      <c r="L193" s="258"/>
      <c r="M193" s="259" t="s">
        <v>1</v>
      </c>
      <c r="N193" s="260" t="s">
        <v>40</v>
      </c>
      <c r="O193" s="91"/>
      <c r="P193" s="221">
        <f>O193*H193</f>
        <v>0</v>
      </c>
      <c r="Q193" s="221">
        <v>0.108</v>
      </c>
      <c r="R193" s="221">
        <f>Q193*H193</f>
        <v>7.2359999999999998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158</v>
      </c>
      <c r="AT193" s="223" t="s">
        <v>154</v>
      </c>
      <c r="AU193" s="223" t="s">
        <v>82</v>
      </c>
      <c r="AY193" s="17" t="s">
        <v>114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80</v>
      </c>
      <c r="BK193" s="224">
        <f>ROUND(I193*H193,2)</f>
        <v>0</v>
      </c>
      <c r="BL193" s="17" t="s">
        <v>120</v>
      </c>
      <c r="BM193" s="223" t="s">
        <v>236</v>
      </c>
    </row>
    <row r="194" s="14" customFormat="1">
      <c r="A194" s="14"/>
      <c r="B194" s="236"/>
      <c r="C194" s="237"/>
      <c r="D194" s="227" t="s">
        <v>122</v>
      </c>
      <c r="E194" s="238" t="s">
        <v>1</v>
      </c>
      <c r="F194" s="239" t="s">
        <v>237</v>
      </c>
      <c r="G194" s="237"/>
      <c r="H194" s="240">
        <v>67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122</v>
      </c>
      <c r="AU194" s="246" t="s">
        <v>82</v>
      </c>
      <c r="AV194" s="14" t="s">
        <v>82</v>
      </c>
      <c r="AW194" s="14" t="s">
        <v>31</v>
      </c>
      <c r="AX194" s="14" t="s">
        <v>80</v>
      </c>
      <c r="AY194" s="246" t="s">
        <v>114</v>
      </c>
    </row>
    <row r="195" s="13" customFormat="1">
      <c r="A195" s="13"/>
      <c r="B195" s="225"/>
      <c r="C195" s="226"/>
      <c r="D195" s="227" t="s">
        <v>122</v>
      </c>
      <c r="E195" s="228" t="s">
        <v>1</v>
      </c>
      <c r="F195" s="229" t="s">
        <v>238</v>
      </c>
      <c r="G195" s="226"/>
      <c r="H195" s="228" t="s">
        <v>1</v>
      </c>
      <c r="I195" s="230"/>
      <c r="J195" s="226"/>
      <c r="K195" s="226"/>
      <c r="L195" s="231"/>
      <c r="M195" s="232"/>
      <c r="N195" s="233"/>
      <c r="O195" s="233"/>
      <c r="P195" s="233"/>
      <c r="Q195" s="233"/>
      <c r="R195" s="233"/>
      <c r="S195" s="233"/>
      <c r="T195" s="23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5" t="s">
        <v>122</v>
      </c>
      <c r="AU195" s="235" t="s">
        <v>82</v>
      </c>
      <c r="AV195" s="13" t="s">
        <v>80</v>
      </c>
      <c r="AW195" s="13" t="s">
        <v>31</v>
      </c>
      <c r="AX195" s="13" t="s">
        <v>75</v>
      </c>
      <c r="AY195" s="235" t="s">
        <v>114</v>
      </c>
    </row>
    <row r="196" s="2" customFormat="1" ht="21.75" customHeight="1">
      <c r="A196" s="38"/>
      <c r="B196" s="39"/>
      <c r="C196" s="212" t="s">
        <v>239</v>
      </c>
      <c r="D196" s="212" t="s">
        <v>116</v>
      </c>
      <c r="E196" s="213" t="s">
        <v>240</v>
      </c>
      <c r="F196" s="214" t="s">
        <v>241</v>
      </c>
      <c r="G196" s="215" t="s">
        <v>139</v>
      </c>
      <c r="H196" s="216">
        <v>24.050000000000001</v>
      </c>
      <c r="I196" s="217"/>
      <c r="J196" s="216">
        <f>ROUND(I196*H196,2)</f>
        <v>0</v>
      </c>
      <c r="K196" s="218"/>
      <c r="L196" s="44"/>
      <c r="M196" s="219" t="s">
        <v>1</v>
      </c>
      <c r="N196" s="220" t="s">
        <v>40</v>
      </c>
      <c r="O196" s="91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120</v>
      </c>
      <c r="AT196" s="223" t="s">
        <v>116</v>
      </c>
      <c r="AU196" s="223" t="s">
        <v>82</v>
      </c>
      <c r="AY196" s="17" t="s">
        <v>114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80</v>
      </c>
      <c r="BK196" s="224">
        <f>ROUND(I196*H196,2)</f>
        <v>0</v>
      </c>
      <c r="BL196" s="17" t="s">
        <v>120</v>
      </c>
      <c r="BM196" s="223" t="s">
        <v>242</v>
      </c>
    </row>
    <row r="197" s="13" customFormat="1">
      <c r="A197" s="13"/>
      <c r="B197" s="225"/>
      <c r="C197" s="226"/>
      <c r="D197" s="227" t="s">
        <v>122</v>
      </c>
      <c r="E197" s="228" t="s">
        <v>1</v>
      </c>
      <c r="F197" s="229" t="s">
        <v>243</v>
      </c>
      <c r="G197" s="226"/>
      <c r="H197" s="228" t="s">
        <v>1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122</v>
      </c>
      <c r="AU197" s="235" t="s">
        <v>82</v>
      </c>
      <c r="AV197" s="13" t="s">
        <v>80</v>
      </c>
      <c r="AW197" s="13" t="s">
        <v>31</v>
      </c>
      <c r="AX197" s="13" t="s">
        <v>75</v>
      </c>
      <c r="AY197" s="235" t="s">
        <v>114</v>
      </c>
    </row>
    <row r="198" s="13" customFormat="1">
      <c r="A198" s="13"/>
      <c r="B198" s="225"/>
      <c r="C198" s="226"/>
      <c r="D198" s="227" t="s">
        <v>122</v>
      </c>
      <c r="E198" s="228" t="s">
        <v>1</v>
      </c>
      <c r="F198" s="229" t="s">
        <v>244</v>
      </c>
      <c r="G198" s="226"/>
      <c r="H198" s="228" t="s">
        <v>1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122</v>
      </c>
      <c r="AU198" s="235" t="s">
        <v>82</v>
      </c>
      <c r="AV198" s="13" t="s">
        <v>80</v>
      </c>
      <c r="AW198" s="13" t="s">
        <v>31</v>
      </c>
      <c r="AX198" s="13" t="s">
        <v>75</v>
      </c>
      <c r="AY198" s="235" t="s">
        <v>114</v>
      </c>
    </row>
    <row r="199" s="13" customFormat="1">
      <c r="A199" s="13"/>
      <c r="B199" s="225"/>
      <c r="C199" s="226"/>
      <c r="D199" s="227" t="s">
        <v>122</v>
      </c>
      <c r="E199" s="228" t="s">
        <v>1</v>
      </c>
      <c r="F199" s="229" t="s">
        <v>245</v>
      </c>
      <c r="G199" s="226"/>
      <c r="H199" s="228" t="s">
        <v>1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122</v>
      </c>
      <c r="AU199" s="235" t="s">
        <v>82</v>
      </c>
      <c r="AV199" s="13" t="s">
        <v>80</v>
      </c>
      <c r="AW199" s="13" t="s">
        <v>31</v>
      </c>
      <c r="AX199" s="13" t="s">
        <v>75</v>
      </c>
      <c r="AY199" s="235" t="s">
        <v>114</v>
      </c>
    </row>
    <row r="200" s="14" customFormat="1">
      <c r="A200" s="14"/>
      <c r="B200" s="236"/>
      <c r="C200" s="237"/>
      <c r="D200" s="227" t="s">
        <v>122</v>
      </c>
      <c r="E200" s="238" t="s">
        <v>1</v>
      </c>
      <c r="F200" s="239" t="s">
        <v>246</v>
      </c>
      <c r="G200" s="237"/>
      <c r="H200" s="240">
        <v>24.050000000000001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122</v>
      </c>
      <c r="AU200" s="246" t="s">
        <v>82</v>
      </c>
      <c r="AV200" s="14" t="s">
        <v>82</v>
      </c>
      <c r="AW200" s="14" t="s">
        <v>31</v>
      </c>
      <c r="AX200" s="14" t="s">
        <v>80</v>
      </c>
      <c r="AY200" s="246" t="s">
        <v>114</v>
      </c>
    </row>
    <row r="201" s="12" customFormat="1" ht="22.8" customHeight="1">
      <c r="A201" s="12"/>
      <c r="B201" s="196"/>
      <c r="C201" s="197"/>
      <c r="D201" s="198" t="s">
        <v>74</v>
      </c>
      <c r="E201" s="210" t="s">
        <v>247</v>
      </c>
      <c r="F201" s="210" t="s">
        <v>248</v>
      </c>
      <c r="G201" s="197"/>
      <c r="H201" s="197"/>
      <c r="I201" s="200"/>
      <c r="J201" s="211">
        <f>BK201</f>
        <v>0</v>
      </c>
      <c r="K201" s="197"/>
      <c r="L201" s="202"/>
      <c r="M201" s="203"/>
      <c r="N201" s="204"/>
      <c r="O201" s="204"/>
      <c r="P201" s="205">
        <f>SUM(P202:P213)</f>
        <v>0</v>
      </c>
      <c r="Q201" s="204"/>
      <c r="R201" s="205">
        <f>SUM(R202:R213)</f>
        <v>75.476519999999994</v>
      </c>
      <c r="S201" s="204"/>
      <c r="T201" s="206">
        <f>SUM(T202:T213)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7" t="s">
        <v>80</v>
      </c>
      <c r="AT201" s="208" t="s">
        <v>74</v>
      </c>
      <c r="AU201" s="208" t="s">
        <v>80</v>
      </c>
      <c r="AY201" s="207" t="s">
        <v>114</v>
      </c>
      <c r="BK201" s="209">
        <f>SUM(BK202:BK213)</f>
        <v>0</v>
      </c>
    </row>
    <row r="202" s="2" customFormat="1" ht="33" customHeight="1">
      <c r="A202" s="38"/>
      <c r="B202" s="39"/>
      <c r="C202" s="212" t="s">
        <v>249</v>
      </c>
      <c r="D202" s="212" t="s">
        <v>116</v>
      </c>
      <c r="E202" s="213" t="s">
        <v>250</v>
      </c>
      <c r="F202" s="214" t="s">
        <v>251</v>
      </c>
      <c r="G202" s="215" t="s">
        <v>179</v>
      </c>
      <c r="H202" s="216">
        <v>290</v>
      </c>
      <c r="I202" s="217"/>
      <c r="J202" s="216">
        <f>ROUND(I202*H202,2)</f>
        <v>0</v>
      </c>
      <c r="K202" s="218"/>
      <c r="L202" s="44"/>
      <c r="M202" s="219" t="s">
        <v>1</v>
      </c>
      <c r="N202" s="220" t="s">
        <v>40</v>
      </c>
      <c r="O202" s="91"/>
      <c r="P202" s="221">
        <f>O202*H202</f>
        <v>0</v>
      </c>
      <c r="Q202" s="221">
        <v>0.15540000000000001</v>
      </c>
      <c r="R202" s="221">
        <f>Q202*H202</f>
        <v>45.066000000000002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120</v>
      </c>
      <c r="AT202" s="223" t="s">
        <v>116</v>
      </c>
      <c r="AU202" s="223" t="s">
        <v>82</v>
      </c>
      <c r="AY202" s="17" t="s">
        <v>114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80</v>
      </c>
      <c r="BK202" s="224">
        <f>ROUND(I202*H202,2)</f>
        <v>0</v>
      </c>
      <c r="BL202" s="17" t="s">
        <v>120</v>
      </c>
      <c r="BM202" s="223" t="s">
        <v>252</v>
      </c>
    </row>
    <row r="203" s="13" customFormat="1">
      <c r="A203" s="13"/>
      <c r="B203" s="225"/>
      <c r="C203" s="226"/>
      <c r="D203" s="227" t="s">
        <v>122</v>
      </c>
      <c r="E203" s="228" t="s">
        <v>1</v>
      </c>
      <c r="F203" s="229" t="s">
        <v>124</v>
      </c>
      <c r="G203" s="226"/>
      <c r="H203" s="228" t="s">
        <v>1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122</v>
      </c>
      <c r="AU203" s="235" t="s">
        <v>82</v>
      </c>
      <c r="AV203" s="13" t="s">
        <v>80</v>
      </c>
      <c r="AW203" s="13" t="s">
        <v>31</v>
      </c>
      <c r="AX203" s="13" t="s">
        <v>75</v>
      </c>
      <c r="AY203" s="235" t="s">
        <v>114</v>
      </c>
    </row>
    <row r="204" s="14" customFormat="1">
      <c r="A204" s="14"/>
      <c r="B204" s="236"/>
      <c r="C204" s="237"/>
      <c r="D204" s="227" t="s">
        <v>122</v>
      </c>
      <c r="E204" s="238" t="s">
        <v>1</v>
      </c>
      <c r="F204" s="239" t="s">
        <v>253</v>
      </c>
      <c r="G204" s="237"/>
      <c r="H204" s="240">
        <v>290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122</v>
      </c>
      <c r="AU204" s="246" t="s">
        <v>82</v>
      </c>
      <c r="AV204" s="14" t="s">
        <v>82</v>
      </c>
      <c r="AW204" s="14" t="s">
        <v>31</v>
      </c>
      <c r="AX204" s="14" t="s">
        <v>80</v>
      </c>
      <c r="AY204" s="246" t="s">
        <v>114</v>
      </c>
    </row>
    <row r="205" s="2" customFormat="1" ht="16.5" customHeight="1">
      <c r="A205" s="38"/>
      <c r="B205" s="39"/>
      <c r="C205" s="251" t="s">
        <v>254</v>
      </c>
      <c r="D205" s="251" t="s">
        <v>154</v>
      </c>
      <c r="E205" s="252" t="s">
        <v>255</v>
      </c>
      <c r="F205" s="253" t="s">
        <v>256</v>
      </c>
      <c r="G205" s="254" t="s">
        <v>179</v>
      </c>
      <c r="H205" s="255">
        <v>296</v>
      </c>
      <c r="I205" s="256"/>
      <c r="J205" s="255">
        <f>ROUND(I205*H205,2)</f>
        <v>0</v>
      </c>
      <c r="K205" s="257"/>
      <c r="L205" s="258"/>
      <c r="M205" s="259" t="s">
        <v>1</v>
      </c>
      <c r="N205" s="260" t="s">
        <v>40</v>
      </c>
      <c r="O205" s="91"/>
      <c r="P205" s="221">
        <f>O205*H205</f>
        <v>0</v>
      </c>
      <c r="Q205" s="221">
        <v>0.10199999999999999</v>
      </c>
      <c r="R205" s="221">
        <f>Q205*H205</f>
        <v>30.191999999999997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158</v>
      </c>
      <c r="AT205" s="223" t="s">
        <v>154</v>
      </c>
      <c r="AU205" s="223" t="s">
        <v>82</v>
      </c>
      <c r="AY205" s="17" t="s">
        <v>114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80</v>
      </c>
      <c r="BK205" s="224">
        <f>ROUND(I205*H205,2)</f>
        <v>0</v>
      </c>
      <c r="BL205" s="17" t="s">
        <v>120</v>
      </c>
      <c r="BM205" s="223" t="s">
        <v>257</v>
      </c>
    </row>
    <row r="206" s="14" customFormat="1">
      <c r="A206" s="14"/>
      <c r="B206" s="236"/>
      <c r="C206" s="237"/>
      <c r="D206" s="227" t="s">
        <v>122</v>
      </c>
      <c r="E206" s="238" t="s">
        <v>1</v>
      </c>
      <c r="F206" s="239" t="s">
        <v>258</v>
      </c>
      <c r="G206" s="237"/>
      <c r="H206" s="240">
        <v>296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122</v>
      </c>
      <c r="AU206" s="246" t="s">
        <v>82</v>
      </c>
      <c r="AV206" s="14" t="s">
        <v>82</v>
      </c>
      <c r="AW206" s="14" t="s">
        <v>31</v>
      </c>
      <c r="AX206" s="14" t="s">
        <v>80</v>
      </c>
      <c r="AY206" s="246" t="s">
        <v>114</v>
      </c>
    </row>
    <row r="207" s="2" customFormat="1" ht="33" customHeight="1">
      <c r="A207" s="38"/>
      <c r="B207" s="39"/>
      <c r="C207" s="212" t="s">
        <v>259</v>
      </c>
      <c r="D207" s="212" t="s">
        <v>116</v>
      </c>
      <c r="E207" s="213" t="s">
        <v>260</v>
      </c>
      <c r="F207" s="214" t="s">
        <v>261</v>
      </c>
      <c r="G207" s="215" t="s">
        <v>139</v>
      </c>
      <c r="H207" s="216">
        <v>607</v>
      </c>
      <c r="I207" s="217"/>
      <c r="J207" s="216">
        <f>ROUND(I207*H207,2)</f>
        <v>0</v>
      </c>
      <c r="K207" s="218"/>
      <c r="L207" s="44"/>
      <c r="M207" s="219" t="s">
        <v>1</v>
      </c>
      <c r="N207" s="220" t="s">
        <v>40</v>
      </c>
      <c r="O207" s="91"/>
      <c r="P207" s="221">
        <f>O207*H207</f>
        <v>0</v>
      </c>
      <c r="Q207" s="221">
        <v>0.00036000000000000002</v>
      </c>
      <c r="R207" s="221">
        <f>Q207*H207</f>
        <v>0.21852000000000002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120</v>
      </c>
      <c r="AT207" s="223" t="s">
        <v>116</v>
      </c>
      <c r="AU207" s="223" t="s">
        <v>82</v>
      </c>
      <c r="AY207" s="17" t="s">
        <v>114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80</v>
      </c>
      <c r="BK207" s="224">
        <f>ROUND(I207*H207,2)</f>
        <v>0</v>
      </c>
      <c r="BL207" s="17" t="s">
        <v>120</v>
      </c>
      <c r="BM207" s="223" t="s">
        <v>262</v>
      </c>
    </row>
    <row r="208" s="13" customFormat="1">
      <c r="A208" s="13"/>
      <c r="B208" s="225"/>
      <c r="C208" s="226"/>
      <c r="D208" s="227" t="s">
        <v>122</v>
      </c>
      <c r="E208" s="228" t="s">
        <v>1</v>
      </c>
      <c r="F208" s="229" t="s">
        <v>124</v>
      </c>
      <c r="G208" s="226"/>
      <c r="H208" s="228" t="s">
        <v>1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122</v>
      </c>
      <c r="AU208" s="235" t="s">
        <v>82</v>
      </c>
      <c r="AV208" s="13" t="s">
        <v>80</v>
      </c>
      <c r="AW208" s="13" t="s">
        <v>31</v>
      </c>
      <c r="AX208" s="13" t="s">
        <v>75</v>
      </c>
      <c r="AY208" s="235" t="s">
        <v>114</v>
      </c>
    </row>
    <row r="209" s="13" customFormat="1">
      <c r="A209" s="13"/>
      <c r="B209" s="225"/>
      <c r="C209" s="226"/>
      <c r="D209" s="227" t="s">
        <v>122</v>
      </c>
      <c r="E209" s="228" t="s">
        <v>1</v>
      </c>
      <c r="F209" s="229" t="s">
        <v>263</v>
      </c>
      <c r="G209" s="226"/>
      <c r="H209" s="228" t="s">
        <v>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122</v>
      </c>
      <c r="AU209" s="235" t="s">
        <v>82</v>
      </c>
      <c r="AV209" s="13" t="s">
        <v>80</v>
      </c>
      <c r="AW209" s="13" t="s">
        <v>31</v>
      </c>
      <c r="AX209" s="13" t="s">
        <v>75</v>
      </c>
      <c r="AY209" s="235" t="s">
        <v>114</v>
      </c>
    </row>
    <row r="210" s="14" customFormat="1">
      <c r="A210" s="14"/>
      <c r="B210" s="236"/>
      <c r="C210" s="237"/>
      <c r="D210" s="227" t="s">
        <v>122</v>
      </c>
      <c r="E210" s="238" t="s">
        <v>1</v>
      </c>
      <c r="F210" s="239" t="s">
        <v>264</v>
      </c>
      <c r="G210" s="237"/>
      <c r="H210" s="240">
        <v>542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122</v>
      </c>
      <c r="AU210" s="246" t="s">
        <v>82</v>
      </c>
      <c r="AV210" s="14" t="s">
        <v>82</v>
      </c>
      <c r="AW210" s="14" t="s">
        <v>31</v>
      </c>
      <c r="AX210" s="14" t="s">
        <v>75</v>
      </c>
      <c r="AY210" s="246" t="s">
        <v>114</v>
      </c>
    </row>
    <row r="211" s="13" customFormat="1">
      <c r="A211" s="13"/>
      <c r="B211" s="225"/>
      <c r="C211" s="226"/>
      <c r="D211" s="227" t="s">
        <v>122</v>
      </c>
      <c r="E211" s="228" t="s">
        <v>1</v>
      </c>
      <c r="F211" s="229" t="s">
        <v>265</v>
      </c>
      <c r="G211" s="226"/>
      <c r="H211" s="228" t="s">
        <v>1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122</v>
      </c>
      <c r="AU211" s="235" t="s">
        <v>82</v>
      </c>
      <c r="AV211" s="13" t="s">
        <v>80</v>
      </c>
      <c r="AW211" s="13" t="s">
        <v>31</v>
      </c>
      <c r="AX211" s="13" t="s">
        <v>75</v>
      </c>
      <c r="AY211" s="235" t="s">
        <v>114</v>
      </c>
    </row>
    <row r="212" s="14" customFormat="1">
      <c r="A212" s="14"/>
      <c r="B212" s="236"/>
      <c r="C212" s="237"/>
      <c r="D212" s="227" t="s">
        <v>122</v>
      </c>
      <c r="E212" s="238" t="s">
        <v>1</v>
      </c>
      <c r="F212" s="239" t="s">
        <v>206</v>
      </c>
      <c r="G212" s="237"/>
      <c r="H212" s="240">
        <v>65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122</v>
      </c>
      <c r="AU212" s="246" t="s">
        <v>82</v>
      </c>
      <c r="AV212" s="14" t="s">
        <v>82</v>
      </c>
      <c r="AW212" s="14" t="s">
        <v>31</v>
      </c>
      <c r="AX212" s="14" t="s">
        <v>75</v>
      </c>
      <c r="AY212" s="246" t="s">
        <v>114</v>
      </c>
    </row>
    <row r="213" s="15" customFormat="1">
      <c r="A213" s="15"/>
      <c r="B213" s="261"/>
      <c r="C213" s="262"/>
      <c r="D213" s="227" t="s">
        <v>122</v>
      </c>
      <c r="E213" s="263" t="s">
        <v>1</v>
      </c>
      <c r="F213" s="264" t="s">
        <v>209</v>
      </c>
      <c r="G213" s="262"/>
      <c r="H213" s="265">
        <v>607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1" t="s">
        <v>122</v>
      </c>
      <c r="AU213" s="271" t="s">
        <v>82</v>
      </c>
      <c r="AV213" s="15" t="s">
        <v>120</v>
      </c>
      <c r="AW213" s="15" t="s">
        <v>31</v>
      </c>
      <c r="AX213" s="15" t="s">
        <v>80</v>
      </c>
      <c r="AY213" s="271" t="s">
        <v>114</v>
      </c>
    </row>
    <row r="214" s="12" customFormat="1" ht="22.8" customHeight="1">
      <c r="A214" s="12"/>
      <c r="B214" s="196"/>
      <c r="C214" s="197"/>
      <c r="D214" s="198" t="s">
        <v>74</v>
      </c>
      <c r="E214" s="210" t="s">
        <v>266</v>
      </c>
      <c r="F214" s="210" t="s">
        <v>267</v>
      </c>
      <c r="G214" s="197"/>
      <c r="H214" s="197"/>
      <c r="I214" s="200"/>
      <c r="J214" s="211">
        <f>BK214</f>
        <v>0</v>
      </c>
      <c r="K214" s="197"/>
      <c r="L214" s="202"/>
      <c r="M214" s="203"/>
      <c r="N214" s="204"/>
      <c r="O214" s="204"/>
      <c r="P214" s="205">
        <f>SUM(P215:P220)</f>
        <v>0</v>
      </c>
      <c r="Q214" s="204"/>
      <c r="R214" s="205">
        <f>SUM(R215:R220)</f>
        <v>0</v>
      </c>
      <c r="S214" s="204"/>
      <c r="T214" s="206">
        <f>SUM(T215:T220)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7" t="s">
        <v>80</v>
      </c>
      <c r="AT214" s="208" t="s">
        <v>74</v>
      </c>
      <c r="AU214" s="208" t="s">
        <v>80</v>
      </c>
      <c r="AY214" s="207" t="s">
        <v>114</v>
      </c>
      <c r="BK214" s="209">
        <f>SUM(BK215:BK220)</f>
        <v>0</v>
      </c>
    </row>
    <row r="215" s="2" customFormat="1" ht="21.75" customHeight="1">
      <c r="A215" s="38"/>
      <c r="B215" s="39"/>
      <c r="C215" s="212" t="s">
        <v>268</v>
      </c>
      <c r="D215" s="212" t="s">
        <v>116</v>
      </c>
      <c r="E215" s="213" t="s">
        <v>269</v>
      </c>
      <c r="F215" s="214" t="s">
        <v>270</v>
      </c>
      <c r="G215" s="215" t="s">
        <v>157</v>
      </c>
      <c r="H215" s="216">
        <v>163</v>
      </c>
      <c r="I215" s="217"/>
      <c r="J215" s="216">
        <f>ROUND(I215*H215,2)</f>
        <v>0</v>
      </c>
      <c r="K215" s="218"/>
      <c r="L215" s="44"/>
      <c r="M215" s="219" t="s">
        <v>1</v>
      </c>
      <c r="N215" s="220" t="s">
        <v>40</v>
      </c>
      <c r="O215" s="91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3" t="s">
        <v>120</v>
      </c>
      <c r="AT215" s="223" t="s">
        <v>116</v>
      </c>
      <c r="AU215" s="223" t="s">
        <v>82</v>
      </c>
      <c r="AY215" s="17" t="s">
        <v>114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7" t="s">
        <v>80</v>
      </c>
      <c r="BK215" s="224">
        <f>ROUND(I215*H215,2)</f>
        <v>0</v>
      </c>
      <c r="BL215" s="17" t="s">
        <v>120</v>
      </c>
      <c r="BM215" s="223" t="s">
        <v>271</v>
      </c>
    </row>
    <row r="216" s="2" customFormat="1" ht="24.15" customHeight="1">
      <c r="A216" s="38"/>
      <c r="B216" s="39"/>
      <c r="C216" s="212" t="s">
        <v>272</v>
      </c>
      <c r="D216" s="212" t="s">
        <v>116</v>
      </c>
      <c r="E216" s="213" t="s">
        <v>273</v>
      </c>
      <c r="F216" s="214" t="s">
        <v>274</v>
      </c>
      <c r="G216" s="215" t="s">
        <v>157</v>
      </c>
      <c r="H216" s="216">
        <v>4727</v>
      </c>
      <c r="I216" s="217"/>
      <c r="J216" s="216">
        <f>ROUND(I216*H216,2)</f>
        <v>0</v>
      </c>
      <c r="K216" s="218"/>
      <c r="L216" s="44"/>
      <c r="M216" s="219" t="s">
        <v>1</v>
      </c>
      <c r="N216" s="220" t="s">
        <v>40</v>
      </c>
      <c r="O216" s="91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120</v>
      </c>
      <c r="AT216" s="223" t="s">
        <v>116</v>
      </c>
      <c r="AU216" s="223" t="s">
        <v>82</v>
      </c>
      <c r="AY216" s="17" t="s">
        <v>114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80</v>
      </c>
      <c r="BK216" s="224">
        <f>ROUND(I216*H216,2)</f>
        <v>0</v>
      </c>
      <c r="BL216" s="17" t="s">
        <v>120</v>
      </c>
      <c r="BM216" s="223" t="s">
        <v>275</v>
      </c>
    </row>
    <row r="217" s="13" customFormat="1">
      <c r="A217" s="13"/>
      <c r="B217" s="225"/>
      <c r="C217" s="226"/>
      <c r="D217" s="227" t="s">
        <v>122</v>
      </c>
      <c r="E217" s="228" t="s">
        <v>1</v>
      </c>
      <c r="F217" s="229" t="s">
        <v>276</v>
      </c>
      <c r="G217" s="226"/>
      <c r="H217" s="228" t="s">
        <v>1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122</v>
      </c>
      <c r="AU217" s="235" t="s">
        <v>82</v>
      </c>
      <c r="AV217" s="13" t="s">
        <v>80</v>
      </c>
      <c r="AW217" s="13" t="s">
        <v>31</v>
      </c>
      <c r="AX217" s="13" t="s">
        <v>75</v>
      </c>
      <c r="AY217" s="235" t="s">
        <v>114</v>
      </c>
    </row>
    <row r="218" s="14" customFormat="1">
      <c r="A218" s="14"/>
      <c r="B218" s="236"/>
      <c r="C218" s="237"/>
      <c r="D218" s="227" t="s">
        <v>122</v>
      </c>
      <c r="E218" s="238" t="s">
        <v>1</v>
      </c>
      <c r="F218" s="239" t="s">
        <v>277</v>
      </c>
      <c r="G218" s="237"/>
      <c r="H218" s="240">
        <v>4727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122</v>
      </c>
      <c r="AU218" s="246" t="s">
        <v>82</v>
      </c>
      <c r="AV218" s="14" t="s">
        <v>82</v>
      </c>
      <c r="AW218" s="14" t="s">
        <v>31</v>
      </c>
      <c r="AX218" s="14" t="s">
        <v>80</v>
      </c>
      <c r="AY218" s="246" t="s">
        <v>114</v>
      </c>
    </row>
    <row r="219" s="2" customFormat="1" ht="37.8" customHeight="1">
      <c r="A219" s="38"/>
      <c r="B219" s="39"/>
      <c r="C219" s="212" t="s">
        <v>278</v>
      </c>
      <c r="D219" s="212" t="s">
        <v>116</v>
      </c>
      <c r="E219" s="213" t="s">
        <v>279</v>
      </c>
      <c r="F219" s="214" t="s">
        <v>280</v>
      </c>
      <c r="G219" s="215" t="s">
        <v>157</v>
      </c>
      <c r="H219" s="216">
        <v>57.399999999999999</v>
      </c>
      <c r="I219" s="217"/>
      <c r="J219" s="216">
        <f>ROUND(I219*H219,2)</f>
        <v>0</v>
      </c>
      <c r="K219" s="218"/>
      <c r="L219" s="44"/>
      <c r="M219" s="219" t="s">
        <v>1</v>
      </c>
      <c r="N219" s="220" t="s">
        <v>40</v>
      </c>
      <c r="O219" s="91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120</v>
      </c>
      <c r="AT219" s="223" t="s">
        <v>116</v>
      </c>
      <c r="AU219" s="223" t="s">
        <v>82</v>
      </c>
      <c r="AY219" s="17" t="s">
        <v>114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80</v>
      </c>
      <c r="BK219" s="224">
        <f>ROUND(I219*H219,2)</f>
        <v>0</v>
      </c>
      <c r="BL219" s="17" t="s">
        <v>120</v>
      </c>
      <c r="BM219" s="223" t="s">
        <v>281</v>
      </c>
    </row>
    <row r="220" s="2" customFormat="1" ht="44.25" customHeight="1">
      <c r="A220" s="38"/>
      <c r="B220" s="39"/>
      <c r="C220" s="212" t="s">
        <v>282</v>
      </c>
      <c r="D220" s="212" t="s">
        <v>116</v>
      </c>
      <c r="E220" s="213" t="s">
        <v>283</v>
      </c>
      <c r="F220" s="214" t="s">
        <v>284</v>
      </c>
      <c r="G220" s="215" t="s">
        <v>157</v>
      </c>
      <c r="H220" s="216">
        <v>105.59999999999999</v>
      </c>
      <c r="I220" s="217"/>
      <c r="J220" s="216">
        <f>ROUND(I220*H220,2)</f>
        <v>0</v>
      </c>
      <c r="K220" s="218"/>
      <c r="L220" s="44"/>
      <c r="M220" s="219" t="s">
        <v>1</v>
      </c>
      <c r="N220" s="220" t="s">
        <v>40</v>
      </c>
      <c r="O220" s="91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3" t="s">
        <v>120</v>
      </c>
      <c r="AT220" s="223" t="s">
        <v>116</v>
      </c>
      <c r="AU220" s="223" t="s">
        <v>82</v>
      </c>
      <c r="AY220" s="17" t="s">
        <v>114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80</v>
      </c>
      <c r="BK220" s="224">
        <f>ROUND(I220*H220,2)</f>
        <v>0</v>
      </c>
      <c r="BL220" s="17" t="s">
        <v>120</v>
      </c>
      <c r="BM220" s="223" t="s">
        <v>285</v>
      </c>
    </row>
    <row r="221" s="12" customFormat="1" ht="22.8" customHeight="1">
      <c r="A221" s="12"/>
      <c r="B221" s="196"/>
      <c r="C221" s="197"/>
      <c r="D221" s="198" t="s">
        <v>74</v>
      </c>
      <c r="E221" s="210" t="s">
        <v>286</v>
      </c>
      <c r="F221" s="210" t="s">
        <v>287</v>
      </c>
      <c r="G221" s="197"/>
      <c r="H221" s="197"/>
      <c r="I221" s="200"/>
      <c r="J221" s="211">
        <f>BK221</f>
        <v>0</v>
      </c>
      <c r="K221" s="197"/>
      <c r="L221" s="202"/>
      <c r="M221" s="203"/>
      <c r="N221" s="204"/>
      <c r="O221" s="204"/>
      <c r="P221" s="205">
        <f>P222</f>
        <v>0</v>
      </c>
      <c r="Q221" s="204"/>
      <c r="R221" s="205">
        <f>R222</f>
        <v>0</v>
      </c>
      <c r="S221" s="204"/>
      <c r="T221" s="206">
        <f>T222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7" t="s">
        <v>80</v>
      </c>
      <c r="AT221" s="208" t="s">
        <v>74</v>
      </c>
      <c r="AU221" s="208" t="s">
        <v>80</v>
      </c>
      <c r="AY221" s="207" t="s">
        <v>114</v>
      </c>
      <c r="BK221" s="209">
        <f>BK222</f>
        <v>0</v>
      </c>
    </row>
    <row r="222" s="2" customFormat="1" ht="24.15" customHeight="1">
      <c r="A222" s="38"/>
      <c r="B222" s="39"/>
      <c r="C222" s="212" t="s">
        <v>288</v>
      </c>
      <c r="D222" s="212" t="s">
        <v>116</v>
      </c>
      <c r="E222" s="213" t="s">
        <v>289</v>
      </c>
      <c r="F222" s="214" t="s">
        <v>290</v>
      </c>
      <c r="G222" s="215" t="s">
        <v>157</v>
      </c>
      <c r="H222" s="216">
        <v>99.540000000000006</v>
      </c>
      <c r="I222" s="217"/>
      <c r="J222" s="216">
        <f>ROUND(I222*H222,2)</f>
        <v>0</v>
      </c>
      <c r="K222" s="218"/>
      <c r="L222" s="44"/>
      <c r="M222" s="219" t="s">
        <v>1</v>
      </c>
      <c r="N222" s="220" t="s">
        <v>40</v>
      </c>
      <c r="O222" s="91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120</v>
      </c>
      <c r="AT222" s="223" t="s">
        <v>116</v>
      </c>
      <c r="AU222" s="223" t="s">
        <v>82</v>
      </c>
      <c r="AY222" s="17" t="s">
        <v>114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80</v>
      </c>
      <c r="BK222" s="224">
        <f>ROUND(I222*H222,2)</f>
        <v>0</v>
      </c>
      <c r="BL222" s="17" t="s">
        <v>120</v>
      </c>
      <c r="BM222" s="223" t="s">
        <v>291</v>
      </c>
    </row>
    <row r="223" s="12" customFormat="1" ht="22.8" customHeight="1">
      <c r="A223" s="12"/>
      <c r="B223" s="196"/>
      <c r="C223" s="197"/>
      <c r="D223" s="198" t="s">
        <v>74</v>
      </c>
      <c r="E223" s="210" t="s">
        <v>292</v>
      </c>
      <c r="F223" s="210" t="s">
        <v>293</v>
      </c>
      <c r="G223" s="197"/>
      <c r="H223" s="197"/>
      <c r="I223" s="200"/>
      <c r="J223" s="211">
        <f>BK223</f>
        <v>0</v>
      </c>
      <c r="K223" s="197"/>
      <c r="L223" s="202"/>
      <c r="M223" s="203"/>
      <c r="N223" s="204"/>
      <c r="O223" s="204"/>
      <c r="P223" s="205">
        <f>SUM(P224:P230)</f>
        <v>0</v>
      </c>
      <c r="Q223" s="204"/>
      <c r="R223" s="205">
        <f>SUM(R224:R230)</f>
        <v>0</v>
      </c>
      <c r="S223" s="204"/>
      <c r="T223" s="206">
        <f>SUM(T224:T230)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7" t="s">
        <v>80</v>
      </c>
      <c r="AT223" s="208" t="s">
        <v>74</v>
      </c>
      <c r="AU223" s="208" t="s">
        <v>80</v>
      </c>
      <c r="AY223" s="207" t="s">
        <v>114</v>
      </c>
      <c r="BK223" s="209">
        <f>SUM(BK224:BK230)</f>
        <v>0</v>
      </c>
    </row>
    <row r="224" s="2" customFormat="1" ht="37.8" customHeight="1">
      <c r="A224" s="38"/>
      <c r="B224" s="39"/>
      <c r="C224" s="212" t="s">
        <v>294</v>
      </c>
      <c r="D224" s="212" t="s">
        <v>116</v>
      </c>
      <c r="E224" s="213" t="s">
        <v>117</v>
      </c>
      <c r="F224" s="214" t="s">
        <v>118</v>
      </c>
      <c r="G224" s="215" t="s">
        <v>119</v>
      </c>
      <c r="H224" s="216">
        <v>170</v>
      </c>
      <c r="I224" s="217"/>
      <c r="J224" s="216">
        <f>ROUND(I224*H224,2)</f>
        <v>0</v>
      </c>
      <c r="K224" s="218"/>
      <c r="L224" s="44"/>
      <c r="M224" s="219" t="s">
        <v>1</v>
      </c>
      <c r="N224" s="220" t="s">
        <v>40</v>
      </c>
      <c r="O224" s="91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3" t="s">
        <v>120</v>
      </c>
      <c r="AT224" s="223" t="s">
        <v>116</v>
      </c>
      <c r="AU224" s="223" t="s">
        <v>82</v>
      </c>
      <c r="AY224" s="17" t="s">
        <v>114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7" t="s">
        <v>80</v>
      </c>
      <c r="BK224" s="224">
        <f>ROUND(I224*H224,2)</f>
        <v>0</v>
      </c>
      <c r="BL224" s="17" t="s">
        <v>120</v>
      </c>
      <c r="BM224" s="223" t="s">
        <v>295</v>
      </c>
    </row>
    <row r="225" s="13" customFormat="1">
      <c r="A225" s="13"/>
      <c r="B225" s="225"/>
      <c r="C225" s="226"/>
      <c r="D225" s="227" t="s">
        <v>122</v>
      </c>
      <c r="E225" s="228" t="s">
        <v>1</v>
      </c>
      <c r="F225" s="229" t="s">
        <v>123</v>
      </c>
      <c r="G225" s="226"/>
      <c r="H225" s="228" t="s">
        <v>1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122</v>
      </c>
      <c r="AU225" s="235" t="s">
        <v>82</v>
      </c>
      <c r="AV225" s="13" t="s">
        <v>80</v>
      </c>
      <c r="AW225" s="13" t="s">
        <v>31</v>
      </c>
      <c r="AX225" s="13" t="s">
        <v>75</v>
      </c>
      <c r="AY225" s="235" t="s">
        <v>114</v>
      </c>
    </row>
    <row r="226" s="13" customFormat="1">
      <c r="A226" s="13"/>
      <c r="B226" s="225"/>
      <c r="C226" s="226"/>
      <c r="D226" s="227" t="s">
        <v>122</v>
      </c>
      <c r="E226" s="228" t="s">
        <v>1</v>
      </c>
      <c r="F226" s="229" t="s">
        <v>124</v>
      </c>
      <c r="G226" s="226"/>
      <c r="H226" s="228" t="s">
        <v>1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122</v>
      </c>
      <c r="AU226" s="235" t="s">
        <v>82</v>
      </c>
      <c r="AV226" s="13" t="s">
        <v>80</v>
      </c>
      <c r="AW226" s="13" t="s">
        <v>31</v>
      </c>
      <c r="AX226" s="13" t="s">
        <v>75</v>
      </c>
      <c r="AY226" s="235" t="s">
        <v>114</v>
      </c>
    </row>
    <row r="227" s="14" customFormat="1">
      <c r="A227" s="14"/>
      <c r="B227" s="236"/>
      <c r="C227" s="237"/>
      <c r="D227" s="227" t="s">
        <v>122</v>
      </c>
      <c r="E227" s="238" t="s">
        <v>1</v>
      </c>
      <c r="F227" s="239" t="s">
        <v>296</v>
      </c>
      <c r="G227" s="237"/>
      <c r="H227" s="240">
        <v>170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6" t="s">
        <v>122</v>
      </c>
      <c r="AU227" s="246" t="s">
        <v>82</v>
      </c>
      <c r="AV227" s="14" t="s">
        <v>82</v>
      </c>
      <c r="AW227" s="14" t="s">
        <v>31</v>
      </c>
      <c r="AX227" s="14" t="s">
        <v>80</v>
      </c>
      <c r="AY227" s="246" t="s">
        <v>114</v>
      </c>
    </row>
    <row r="228" s="2" customFormat="1" ht="37.8" customHeight="1">
      <c r="A228" s="38"/>
      <c r="B228" s="39"/>
      <c r="C228" s="212" t="s">
        <v>297</v>
      </c>
      <c r="D228" s="212" t="s">
        <v>116</v>
      </c>
      <c r="E228" s="213" t="s">
        <v>132</v>
      </c>
      <c r="F228" s="214" t="s">
        <v>133</v>
      </c>
      <c r="G228" s="215" t="s">
        <v>119</v>
      </c>
      <c r="H228" s="216">
        <v>170</v>
      </c>
      <c r="I228" s="217"/>
      <c r="J228" s="216">
        <f>ROUND(I228*H228,2)</f>
        <v>0</v>
      </c>
      <c r="K228" s="218"/>
      <c r="L228" s="44"/>
      <c r="M228" s="219" t="s">
        <v>1</v>
      </c>
      <c r="N228" s="220" t="s">
        <v>40</v>
      </c>
      <c r="O228" s="91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3" t="s">
        <v>120</v>
      </c>
      <c r="AT228" s="223" t="s">
        <v>116</v>
      </c>
      <c r="AU228" s="223" t="s">
        <v>82</v>
      </c>
      <c r="AY228" s="17" t="s">
        <v>114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80</v>
      </c>
      <c r="BK228" s="224">
        <f>ROUND(I228*H228,2)</f>
        <v>0</v>
      </c>
      <c r="BL228" s="17" t="s">
        <v>120</v>
      </c>
      <c r="BM228" s="223" t="s">
        <v>298</v>
      </c>
    </row>
    <row r="229" s="2" customFormat="1">
      <c r="A229" s="38"/>
      <c r="B229" s="39"/>
      <c r="C229" s="40"/>
      <c r="D229" s="227" t="s">
        <v>135</v>
      </c>
      <c r="E229" s="40"/>
      <c r="F229" s="247" t="s">
        <v>136</v>
      </c>
      <c r="G229" s="40"/>
      <c r="H229" s="40"/>
      <c r="I229" s="248"/>
      <c r="J229" s="40"/>
      <c r="K229" s="40"/>
      <c r="L229" s="44"/>
      <c r="M229" s="249"/>
      <c r="N229" s="250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135</v>
      </c>
      <c r="AU229" s="17" t="s">
        <v>82</v>
      </c>
    </row>
    <row r="230" s="2" customFormat="1" ht="24.15" customHeight="1">
      <c r="A230" s="38"/>
      <c r="B230" s="39"/>
      <c r="C230" s="212" t="s">
        <v>299</v>
      </c>
      <c r="D230" s="212" t="s">
        <v>116</v>
      </c>
      <c r="E230" s="213" t="s">
        <v>300</v>
      </c>
      <c r="F230" s="214" t="s">
        <v>301</v>
      </c>
      <c r="G230" s="215" t="s">
        <v>139</v>
      </c>
      <c r="H230" s="216">
        <v>570</v>
      </c>
      <c r="I230" s="217"/>
      <c r="J230" s="216">
        <f>ROUND(I230*H230,2)</f>
        <v>0</v>
      </c>
      <c r="K230" s="218"/>
      <c r="L230" s="44"/>
      <c r="M230" s="219" t="s">
        <v>1</v>
      </c>
      <c r="N230" s="220" t="s">
        <v>40</v>
      </c>
      <c r="O230" s="91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120</v>
      </c>
      <c r="AT230" s="223" t="s">
        <v>116</v>
      </c>
      <c r="AU230" s="223" t="s">
        <v>82</v>
      </c>
      <c r="AY230" s="17" t="s">
        <v>114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80</v>
      </c>
      <c r="BK230" s="224">
        <f>ROUND(I230*H230,2)</f>
        <v>0</v>
      </c>
      <c r="BL230" s="17" t="s">
        <v>120</v>
      </c>
      <c r="BM230" s="223" t="s">
        <v>302</v>
      </c>
    </row>
    <row r="231" s="12" customFormat="1" ht="25.92" customHeight="1">
      <c r="A231" s="12"/>
      <c r="B231" s="196"/>
      <c r="C231" s="197"/>
      <c r="D231" s="198" t="s">
        <v>74</v>
      </c>
      <c r="E231" s="199" t="s">
        <v>303</v>
      </c>
      <c r="F231" s="199" t="s">
        <v>304</v>
      </c>
      <c r="G231" s="197"/>
      <c r="H231" s="197"/>
      <c r="I231" s="200"/>
      <c r="J231" s="201">
        <f>BK231</f>
        <v>0</v>
      </c>
      <c r="K231" s="197"/>
      <c r="L231" s="202"/>
      <c r="M231" s="203"/>
      <c r="N231" s="204"/>
      <c r="O231" s="204"/>
      <c r="P231" s="205">
        <f>SUM(P232:P237)</f>
        <v>0</v>
      </c>
      <c r="Q231" s="204"/>
      <c r="R231" s="205">
        <f>SUM(R232:R237)</f>
        <v>0</v>
      </c>
      <c r="S231" s="204"/>
      <c r="T231" s="206">
        <f>SUM(T232:T237)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7" t="s">
        <v>143</v>
      </c>
      <c r="AT231" s="208" t="s">
        <v>74</v>
      </c>
      <c r="AU231" s="208" t="s">
        <v>75</v>
      </c>
      <c r="AY231" s="207" t="s">
        <v>114</v>
      </c>
      <c r="BK231" s="209">
        <f>SUM(BK232:BK237)</f>
        <v>0</v>
      </c>
    </row>
    <row r="232" s="2" customFormat="1" ht="24.15" customHeight="1">
      <c r="A232" s="38"/>
      <c r="B232" s="39"/>
      <c r="C232" s="212" t="s">
        <v>305</v>
      </c>
      <c r="D232" s="212" t="s">
        <v>116</v>
      </c>
      <c r="E232" s="213" t="s">
        <v>306</v>
      </c>
      <c r="F232" s="214" t="s">
        <v>307</v>
      </c>
      <c r="G232" s="215" t="s">
        <v>308</v>
      </c>
      <c r="H232" s="216">
        <v>1</v>
      </c>
      <c r="I232" s="217"/>
      <c r="J232" s="216">
        <f>ROUND(I232*H232,2)</f>
        <v>0</v>
      </c>
      <c r="K232" s="218"/>
      <c r="L232" s="44"/>
      <c r="M232" s="219" t="s">
        <v>1</v>
      </c>
      <c r="N232" s="220" t="s">
        <v>40</v>
      </c>
      <c r="O232" s="91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3" t="s">
        <v>309</v>
      </c>
      <c r="AT232" s="223" t="s">
        <v>116</v>
      </c>
      <c r="AU232" s="223" t="s">
        <v>80</v>
      </c>
      <c r="AY232" s="17" t="s">
        <v>114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7" t="s">
        <v>80</v>
      </c>
      <c r="BK232" s="224">
        <f>ROUND(I232*H232,2)</f>
        <v>0</v>
      </c>
      <c r="BL232" s="17" t="s">
        <v>309</v>
      </c>
      <c r="BM232" s="223" t="s">
        <v>310</v>
      </c>
    </row>
    <row r="233" s="2" customFormat="1" ht="21.75" customHeight="1">
      <c r="A233" s="38"/>
      <c r="B233" s="39"/>
      <c r="C233" s="212" t="s">
        <v>311</v>
      </c>
      <c r="D233" s="212" t="s">
        <v>116</v>
      </c>
      <c r="E233" s="213" t="s">
        <v>312</v>
      </c>
      <c r="F233" s="214" t="s">
        <v>313</v>
      </c>
      <c r="G233" s="215" t="s">
        <v>308</v>
      </c>
      <c r="H233" s="216">
        <v>1</v>
      </c>
      <c r="I233" s="217"/>
      <c r="J233" s="216">
        <f>ROUND(I233*H233,2)</f>
        <v>0</v>
      </c>
      <c r="K233" s="218"/>
      <c r="L233" s="44"/>
      <c r="M233" s="219" t="s">
        <v>1</v>
      </c>
      <c r="N233" s="220" t="s">
        <v>40</v>
      </c>
      <c r="O233" s="91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309</v>
      </c>
      <c r="AT233" s="223" t="s">
        <v>116</v>
      </c>
      <c r="AU233" s="223" t="s">
        <v>80</v>
      </c>
      <c r="AY233" s="17" t="s">
        <v>114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80</v>
      </c>
      <c r="BK233" s="224">
        <f>ROUND(I233*H233,2)</f>
        <v>0</v>
      </c>
      <c r="BL233" s="17" t="s">
        <v>309</v>
      </c>
      <c r="BM233" s="223" t="s">
        <v>314</v>
      </c>
    </row>
    <row r="234" s="2" customFormat="1" ht="16.5" customHeight="1">
      <c r="A234" s="38"/>
      <c r="B234" s="39"/>
      <c r="C234" s="212" t="s">
        <v>315</v>
      </c>
      <c r="D234" s="212" t="s">
        <v>116</v>
      </c>
      <c r="E234" s="213" t="s">
        <v>316</v>
      </c>
      <c r="F234" s="214" t="s">
        <v>317</v>
      </c>
      <c r="G234" s="215" t="s">
        <v>308</v>
      </c>
      <c r="H234" s="216">
        <v>1</v>
      </c>
      <c r="I234" s="217"/>
      <c r="J234" s="216">
        <f>ROUND(I234*H234,2)</f>
        <v>0</v>
      </c>
      <c r="K234" s="218"/>
      <c r="L234" s="44"/>
      <c r="M234" s="219" t="s">
        <v>1</v>
      </c>
      <c r="N234" s="220" t="s">
        <v>40</v>
      </c>
      <c r="O234" s="91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3" t="s">
        <v>309</v>
      </c>
      <c r="AT234" s="223" t="s">
        <v>116</v>
      </c>
      <c r="AU234" s="223" t="s">
        <v>80</v>
      </c>
      <c r="AY234" s="17" t="s">
        <v>114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7" t="s">
        <v>80</v>
      </c>
      <c r="BK234" s="224">
        <f>ROUND(I234*H234,2)</f>
        <v>0</v>
      </c>
      <c r="BL234" s="17" t="s">
        <v>309</v>
      </c>
      <c r="BM234" s="223" t="s">
        <v>318</v>
      </c>
    </row>
    <row r="235" s="2" customFormat="1" ht="37.8" customHeight="1">
      <c r="A235" s="38"/>
      <c r="B235" s="39"/>
      <c r="C235" s="212" t="s">
        <v>319</v>
      </c>
      <c r="D235" s="212" t="s">
        <v>116</v>
      </c>
      <c r="E235" s="213" t="s">
        <v>320</v>
      </c>
      <c r="F235" s="214" t="s">
        <v>321</v>
      </c>
      <c r="G235" s="215" t="s">
        <v>308</v>
      </c>
      <c r="H235" s="216">
        <v>1</v>
      </c>
      <c r="I235" s="217"/>
      <c r="J235" s="216">
        <f>ROUND(I235*H235,2)</f>
        <v>0</v>
      </c>
      <c r="K235" s="218"/>
      <c r="L235" s="44"/>
      <c r="M235" s="219" t="s">
        <v>1</v>
      </c>
      <c r="N235" s="220" t="s">
        <v>40</v>
      </c>
      <c r="O235" s="91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309</v>
      </c>
      <c r="AT235" s="223" t="s">
        <v>116</v>
      </c>
      <c r="AU235" s="223" t="s">
        <v>80</v>
      </c>
      <c r="AY235" s="17" t="s">
        <v>114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80</v>
      </c>
      <c r="BK235" s="224">
        <f>ROUND(I235*H235,2)</f>
        <v>0</v>
      </c>
      <c r="BL235" s="17" t="s">
        <v>309</v>
      </c>
      <c r="BM235" s="223" t="s">
        <v>322</v>
      </c>
    </row>
    <row r="236" s="2" customFormat="1">
      <c r="A236" s="38"/>
      <c r="B236" s="39"/>
      <c r="C236" s="40"/>
      <c r="D236" s="227" t="s">
        <v>135</v>
      </c>
      <c r="E236" s="40"/>
      <c r="F236" s="247" t="s">
        <v>323</v>
      </c>
      <c r="G236" s="40"/>
      <c r="H236" s="40"/>
      <c r="I236" s="248"/>
      <c r="J236" s="40"/>
      <c r="K236" s="40"/>
      <c r="L236" s="44"/>
      <c r="M236" s="249"/>
      <c r="N236" s="250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135</v>
      </c>
      <c r="AU236" s="17" t="s">
        <v>80</v>
      </c>
    </row>
    <row r="237" s="2" customFormat="1" ht="16.5" customHeight="1">
      <c r="A237" s="38"/>
      <c r="B237" s="39"/>
      <c r="C237" s="212" t="s">
        <v>324</v>
      </c>
      <c r="D237" s="212" t="s">
        <v>116</v>
      </c>
      <c r="E237" s="213" t="s">
        <v>325</v>
      </c>
      <c r="F237" s="214" t="s">
        <v>326</v>
      </c>
      <c r="G237" s="215" t="s">
        <v>308</v>
      </c>
      <c r="H237" s="216">
        <v>1</v>
      </c>
      <c r="I237" s="217"/>
      <c r="J237" s="216">
        <f>ROUND(I237*H237,2)</f>
        <v>0</v>
      </c>
      <c r="K237" s="218"/>
      <c r="L237" s="44"/>
      <c r="M237" s="272" t="s">
        <v>1</v>
      </c>
      <c r="N237" s="273" t="s">
        <v>40</v>
      </c>
      <c r="O237" s="274"/>
      <c r="P237" s="275">
        <f>O237*H237</f>
        <v>0</v>
      </c>
      <c r="Q237" s="275">
        <v>0</v>
      </c>
      <c r="R237" s="275">
        <f>Q237*H237</f>
        <v>0</v>
      </c>
      <c r="S237" s="275">
        <v>0</v>
      </c>
      <c r="T237" s="27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3" t="s">
        <v>309</v>
      </c>
      <c r="AT237" s="223" t="s">
        <v>116</v>
      </c>
      <c r="AU237" s="223" t="s">
        <v>80</v>
      </c>
      <c r="AY237" s="17" t="s">
        <v>114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7" t="s">
        <v>80</v>
      </c>
      <c r="BK237" s="224">
        <f>ROUND(I237*H237,2)</f>
        <v>0</v>
      </c>
      <c r="BL237" s="17" t="s">
        <v>309</v>
      </c>
      <c r="BM237" s="223" t="s">
        <v>327</v>
      </c>
    </row>
    <row r="238" s="2" customFormat="1" ht="6.96" customHeight="1">
      <c r="A238" s="38"/>
      <c r="B238" s="66"/>
      <c r="C238" s="67"/>
      <c r="D238" s="67"/>
      <c r="E238" s="67"/>
      <c r="F238" s="67"/>
      <c r="G238" s="67"/>
      <c r="H238" s="67"/>
      <c r="I238" s="67"/>
      <c r="J238" s="67"/>
      <c r="K238" s="67"/>
      <c r="L238" s="44"/>
      <c r="M238" s="38"/>
      <c r="O238" s="38"/>
      <c r="P238" s="38"/>
      <c r="Q238" s="38"/>
      <c r="R238" s="38"/>
      <c r="S238" s="38"/>
      <c r="T238" s="38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</row>
  </sheetData>
  <sheetProtection sheet="1" autoFilter="0" formatColumns="0" formatRows="0" objects="1" scenarios="1" spinCount="100000" saltValue="0KV0qXn9egx3nAkjHhKWEhvoc7KMu4gMMaUgi0Tj6e2rdk9UQM6TyErILOvm+C2UpBCTafKuJ51w2yVHkooLTQ==" hashValue="u2fsJuYijjQ1EdjRqr3D7mmCIP0/RcUAXJsnuhSz/Y1pkljsB2qv6xyd7qK6sl0vb96+R4xj/ORG41rTokqwQw==" algorithmName="SHA-512" password="CC35"/>
  <autoFilter ref="C121:K237"/>
  <mergeCells count="6">
    <mergeCell ref="E7:H7"/>
    <mergeCell ref="E16:H16"/>
    <mergeCell ref="E25:H25"/>
    <mergeCell ref="E85:H85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2024-02-19T10:27:14Z</dcterms:created>
  <dcterms:modified xsi:type="dcterms:W3CDTF">2024-02-19T10:27:18Z</dcterms:modified>
</cp:coreProperties>
</file>